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1"/>
  <workbookPr codeName="ThisWorkbook"/>
  <mc:AlternateContent xmlns:mc="http://schemas.openxmlformats.org/markup-compatibility/2006">
    <mc:Choice Requires="x15">
      <x15ac:absPath xmlns:x15ac="http://schemas.microsoft.com/office/spreadsheetml/2010/11/ac" url="C:\Users\PC\Downloads\"/>
    </mc:Choice>
  </mc:AlternateContent>
  <xr:revisionPtr revIDLastSave="1" documentId="8_{0BA7D6BC-A881-4203-A98B-7E7A1C21B0E0}" xr6:coauthVersionLast="47" xr6:coauthVersionMax="47" xr10:uidLastSave="{A2733DA4-03CE-4D41-ADCD-A1182BDAB820}"/>
  <bookViews>
    <workbookView xWindow="-120" yWindow="-120" windowWidth="29040" windowHeight="15720" tabRatio="740" xr2:uid="{00000000-000D-0000-FFFF-FFFF00000000}"/>
  </bookViews>
  <sheets>
    <sheet name="&lt;見本&gt;入力シート" sheetId="21" r:id="rId1"/>
    <sheet name="入力シート" sheetId="13" r:id="rId2"/>
    <sheet name="交付申請兼実績報告書" sheetId="22" r:id="rId3"/>
    <sheet name="別紙" sheetId="16" r:id="rId4"/>
    <sheet name="請求書" sheetId="11" r:id="rId5"/>
    <sheet name="検収調書A " sheetId="19" r:id="rId6"/>
    <sheet name="検収調書B" sheetId="20" r:id="rId7"/>
  </sheets>
  <definedNames>
    <definedName name="_xlnm.Print_Area" localSheetId="0">'&lt;見本&gt;入力シート'!$A$1:$BF$112</definedName>
    <definedName name="_xlnm.Print_Area" localSheetId="5">'検収調書A '!$B$1:$AI$68</definedName>
    <definedName name="_xlnm.Print_Area" localSheetId="6">検収調書B!$B$1:$AI$56</definedName>
    <definedName name="_xlnm.Print_Area" localSheetId="2">交付申請兼実績報告書!$A$1:$AI$45</definedName>
    <definedName name="_xlnm.Print_Area" localSheetId="4">請求書!$A$1:$AI$40</definedName>
    <definedName name="_xlnm.Print_Area" localSheetId="1">入力シート!$A$1:$BF$112</definedName>
    <definedName name="_xlnm.Print_Area" localSheetId="3">別紙!$B$1:$BB$81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3" l="1"/>
  <c r="AC25" i="13"/>
  <c r="L78" i="16"/>
  <c r="BC15" i="21"/>
  <c r="F109" i="13" l="1"/>
  <c r="AJ49" i="16" l="1"/>
  <c r="AY49" i="16"/>
  <c r="AY50" i="16"/>
  <c r="AB49" i="16" l="1"/>
  <c r="AP43" i="16" l="1"/>
  <c r="AP44" i="16"/>
  <c r="AP45" i="16"/>
  <c r="AK43" i="16"/>
  <c r="AK44" i="16"/>
  <c r="AK45" i="16"/>
  <c r="D43" i="16"/>
  <c r="D44" i="16"/>
  <c r="D45" i="16"/>
  <c r="AX36" i="16"/>
  <c r="AX37" i="16"/>
  <c r="AX38" i="16"/>
  <c r="AX39" i="16"/>
  <c r="AX40" i="16"/>
  <c r="AS36" i="16"/>
  <c r="AS37" i="16"/>
  <c r="AS38" i="16"/>
  <c r="AS39" i="16"/>
  <c r="AS40" i="16"/>
  <c r="AK36" i="16"/>
  <c r="AK37" i="16"/>
  <c r="AK38" i="16"/>
  <c r="AK39" i="16"/>
  <c r="AK40" i="16"/>
  <c r="D36" i="16"/>
  <c r="D37" i="16"/>
  <c r="D38" i="16"/>
  <c r="D39" i="16"/>
  <c r="D40" i="16"/>
  <c r="Q24" i="16"/>
  <c r="Q25" i="16"/>
  <c r="Q26" i="16"/>
  <c r="Q27" i="16"/>
  <c r="Q28" i="16"/>
  <c r="Q29" i="16"/>
  <c r="Q30" i="16"/>
  <c r="Q31" i="16"/>
  <c r="Q32" i="16"/>
  <c r="M24" i="16"/>
  <c r="M25" i="16"/>
  <c r="M26" i="16"/>
  <c r="M27" i="16"/>
  <c r="M28" i="16"/>
  <c r="M29" i="16"/>
  <c r="M30" i="16"/>
  <c r="M31" i="16"/>
  <c r="M32" i="16"/>
  <c r="D24" i="16"/>
  <c r="D25" i="16"/>
  <c r="D26" i="16"/>
  <c r="D27" i="16"/>
  <c r="D28" i="16"/>
  <c r="D29" i="16"/>
  <c r="D30" i="16"/>
  <c r="D31" i="16"/>
  <c r="D32" i="16"/>
  <c r="Q13" i="16"/>
  <c r="Q14" i="16"/>
  <c r="Q15" i="16"/>
  <c r="Q16" i="16"/>
  <c r="Q17" i="16"/>
  <c r="Q18" i="16"/>
  <c r="Q19" i="16"/>
  <c r="Q20" i="16"/>
  <c r="Q21" i="16"/>
  <c r="M13" i="16"/>
  <c r="M14" i="16"/>
  <c r="M15" i="16"/>
  <c r="M16" i="16"/>
  <c r="M17" i="16"/>
  <c r="M18" i="16"/>
  <c r="M19" i="16"/>
  <c r="M20" i="16"/>
  <c r="M21" i="16"/>
  <c r="D13" i="16"/>
  <c r="D14" i="16"/>
  <c r="D15" i="16"/>
  <c r="D16" i="16"/>
  <c r="D17" i="16"/>
  <c r="D18" i="16"/>
  <c r="D19" i="16"/>
  <c r="D20" i="16"/>
  <c r="D21" i="16"/>
  <c r="AL21" i="16" l="1"/>
  <c r="AL20" i="16"/>
  <c r="AL19" i="16"/>
  <c r="AL18" i="16"/>
  <c r="AL17" i="16"/>
  <c r="AL16" i="16"/>
  <c r="AL15" i="16"/>
  <c r="AL14" i="16"/>
  <c r="AL13" i="16"/>
  <c r="AL32" i="16"/>
  <c r="AL31" i="16"/>
  <c r="AL30" i="16"/>
  <c r="AL29" i="16"/>
  <c r="AL28" i="16"/>
  <c r="AL27" i="16"/>
  <c r="AL26" i="16"/>
  <c r="AL25" i="16"/>
  <c r="AL24" i="16"/>
  <c r="U14" i="22"/>
  <c r="U13" i="11" s="1"/>
  <c r="U12" i="22"/>
  <c r="U11" i="11" s="1"/>
  <c r="U11" i="22"/>
  <c r="U10" i="11" s="1"/>
  <c r="Z3" i="22"/>
  <c r="Z2" i="22"/>
  <c r="AC26" i="13" l="1"/>
  <c r="AC27" i="13"/>
  <c r="AC28" i="13"/>
  <c r="AC29" i="13"/>
  <c r="AC30" i="13"/>
  <c r="AC31" i="13"/>
  <c r="AC32" i="13"/>
  <c r="AC33" i="13"/>
  <c r="T12" i="19" l="1"/>
  <c r="T13" i="19"/>
  <c r="T14" i="19"/>
  <c r="T15" i="19"/>
  <c r="T16" i="19"/>
  <c r="T17" i="19"/>
  <c r="T18" i="19"/>
  <c r="T19" i="19"/>
  <c r="T20" i="19"/>
  <c r="T11" i="19"/>
  <c r="E11" i="19"/>
  <c r="X49" i="20"/>
  <c r="E12" i="20" l="1"/>
  <c r="E13" i="20"/>
  <c r="E14" i="20"/>
  <c r="E15" i="20"/>
  <c r="E16" i="20"/>
  <c r="E17" i="20"/>
  <c r="E18" i="20"/>
  <c r="E19" i="20"/>
  <c r="E20" i="20"/>
  <c r="E11" i="20"/>
  <c r="E12" i="19"/>
  <c r="E13" i="19"/>
  <c r="E14" i="19"/>
  <c r="E15" i="19"/>
  <c r="E16" i="19"/>
  <c r="E17" i="19"/>
  <c r="E18" i="19"/>
  <c r="E19" i="19"/>
  <c r="E20" i="19"/>
  <c r="AJ76" i="13" l="1"/>
  <c r="AJ77" i="13"/>
  <c r="AJ78" i="13"/>
  <c r="M45" i="16" s="1"/>
  <c r="AJ75" i="13"/>
  <c r="Q45" i="16" l="1"/>
  <c r="AN78" i="13"/>
  <c r="AN77" i="13"/>
  <c r="M44" i="16"/>
  <c r="AN76" i="13"/>
  <c r="M43" i="16"/>
  <c r="F109" i="21"/>
  <c r="AJ76" i="21"/>
  <c r="AN76" i="21" s="1"/>
  <c r="AJ75" i="21"/>
  <c r="AN75" i="21" s="1"/>
  <c r="AN70" i="21"/>
  <c r="AJ70" i="21"/>
  <c r="AN69" i="21"/>
  <c r="AJ69" i="21"/>
  <c r="AN68" i="21"/>
  <c r="AJ68" i="21"/>
  <c r="AN67" i="21"/>
  <c r="AJ67" i="21"/>
  <c r="AJ66" i="21"/>
  <c r="AN66" i="21" s="1"/>
  <c r="AJ65" i="21"/>
  <c r="AN65" i="21" s="1"/>
  <c r="D59" i="21"/>
  <c r="D58" i="21"/>
  <c r="D57" i="21"/>
  <c r="D56" i="21"/>
  <c r="D55" i="21"/>
  <c r="D54" i="21"/>
  <c r="D53" i="21"/>
  <c r="D52" i="21"/>
  <c r="D51" i="21"/>
  <c r="D50" i="21"/>
  <c r="AE46" i="21"/>
  <c r="Z46" i="21"/>
  <c r="AE45" i="21"/>
  <c r="Z45" i="21"/>
  <c r="AE44" i="21"/>
  <c r="Z44" i="21"/>
  <c r="AE43" i="21"/>
  <c r="Z43" i="21"/>
  <c r="AE42" i="21"/>
  <c r="Z42" i="21"/>
  <c r="AE41" i="21"/>
  <c r="Z41" i="21"/>
  <c r="AE40" i="21"/>
  <c r="Z40" i="21"/>
  <c r="Z39" i="21"/>
  <c r="AE39" i="21" s="1"/>
  <c r="Z38" i="21"/>
  <c r="AE38" i="21" s="1"/>
  <c r="Z37" i="21"/>
  <c r="AE37" i="21" s="1"/>
  <c r="AR33" i="21"/>
  <c r="AM33" i="21"/>
  <c r="AR32" i="21"/>
  <c r="AM32" i="21"/>
  <c r="AR31" i="21"/>
  <c r="AM31" i="21"/>
  <c r="AR30" i="21"/>
  <c r="AM30" i="21"/>
  <c r="AR29" i="21"/>
  <c r="AM29" i="21"/>
  <c r="AR28" i="21"/>
  <c r="AM28" i="21"/>
  <c r="AR27" i="21"/>
  <c r="AM27" i="21"/>
  <c r="AM26" i="21"/>
  <c r="AR26" i="21" s="1"/>
  <c r="AM25" i="21"/>
  <c r="AR25" i="21" s="1"/>
  <c r="AM24" i="21"/>
  <c r="AR24" i="21" s="1"/>
  <c r="AI15" i="21"/>
  <c r="AU15" i="21" s="1"/>
  <c r="Q43" i="16" l="1"/>
  <c r="Q44" i="16"/>
  <c r="O21" i="21"/>
  <c r="S61" i="21"/>
  <c r="X47" i="20"/>
  <c r="J49" i="20"/>
  <c r="J47" i="20"/>
  <c r="F26" i="20"/>
  <c r="K11" i="20"/>
  <c r="K12" i="20"/>
  <c r="K13" i="20"/>
  <c r="K14" i="20"/>
  <c r="K15" i="20"/>
  <c r="K16" i="20"/>
  <c r="K17" i="20"/>
  <c r="K18" i="20"/>
  <c r="K19" i="20"/>
  <c r="K20" i="20"/>
  <c r="X61" i="19"/>
  <c r="X59" i="19"/>
  <c r="J61" i="19"/>
  <c r="D57" i="19"/>
  <c r="J59" i="19"/>
  <c r="F26" i="19"/>
  <c r="D19" i="19"/>
  <c r="D11" i="20" l="1"/>
  <c r="E29" i="20" s="1"/>
  <c r="G29" i="20" s="1"/>
  <c r="D12" i="20"/>
  <c r="E30" i="20" s="1"/>
  <c r="G30" i="20" s="1"/>
  <c r="D13" i="20"/>
  <c r="E31" i="20" s="1"/>
  <c r="G31" i="20" s="1"/>
  <c r="D14" i="20"/>
  <c r="E32" i="20" s="1"/>
  <c r="G32" i="20" s="1"/>
  <c r="D15" i="20"/>
  <c r="E33" i="20" s="1"/>
  <c r="G33" i="20" s="1"/>
  <c r="D16" i="20"/>
  <c r="E34" i="20" s="1"/>
  <c r="G34" i="20" s="1"/>
  <c r="D17" i="20"/>
  <c r="E35" i="20" s="1"/>
  <c r="G35" i="20" s="1"/>
  <c r="D18" i="20"/>
  <c r="E36" i="20" s="1"/>
  <c r="G36" i="20" s="1"/>
  <c r="D19" i="20"/>
  <c r="E37" i="20" s="1"/>
  <c r="G37" i="20" s="1"/>
  <c r="D20" i="20"/>
  <c r="E38" i="20" s="1"/>
  <c r="G38" i="20" s="1"/>
  <c r="D11" i="19"/>
  <c r="D12" i="19"/>
  <c r="D13" i="19"/>
  <c r="D14" i="19"/>
  <c r="D15" i="19"/>
  <c r="D16" i="19"/>
  <c r="D17" i="19"/>
  <c r="D18" i="19"/>
  <c r="D20" i="19"/>
  <c r="Q71" i="16"/>
  <c r="D45" i="20"/>
  <c r="Q23" i="16"/>
  <c r="V24" i="16"/>
  <c r="U24" i="16" s="1"/>
  <c r="V27" i="16"/>
  <c r="U27" i="16" s="1"/>
  <c r="M23" i="16"/>
  <c r="D23" i="16"/>
  <c r="M12" i="16"/>
  <c r="Q12" i="16"/>
  <c r="D12" i="16"/>
  <c r="AL23" i="16" l="1"/>
  <c r="AL12" i="16"/>
  <c r="AL69" i="16"/>
  <c r="D36" i="19"/>
  <c r="F36" i="19" s="1"/>
  <c r="D48" i="19"/>
  <c r="F48" i="19" s="1"/>
  <c r="D47" i="19"/>
  <c r="F47" i="19" s="1"/>
  <c r="D35" i="19"/>
  <c r="F35" i="19" s="1"/>
  <c r="D50" i="19"/>
  <c r="F50" i="19" s="1"/>
  <c r="D38" i="19"/>
  <c r="F38" i="19" s="1"/>
  <c r="D34" i="19"/>
  <c r="F34" i="19" s="1"/>
  <c r="D46" i="19"/>
  <c r="F46" i="19" s="1"/>
  <c r="D30" i="19"/>
  <c r="F30" i="19" s="1"/>
  <c r="D42" i="19"/>
  <c r="F42" i="19" s="1"/>
  <c r="D32" i="19"/>
  <c r="F32" i="19" s="1"/>
  <c r="D44" i="19"/>
  <c r="F44" i="19" s="1"/>
  <c r="D31" i="19"/>
  <c r="F31" i="19" s="1"/>
  <c r="D43" i="19"/>
  <c r="F43" i="19" s="1"/>
  <c r="D37" i="19"/>
  <c r="F37" i="19" s="1"/>
  <c r="D49" i="19"/>
  <c r="F49" i="19" s="1"/>
  <c r="D33" i="19"/>
  <c r="F33" i="19" s="1"/>
  <c r="D45" i="19"/>
  <c r="F45" i="19" s="1"/>
  <c r="D29" i="19"/>
  <c r="F29" i="19" s="1"/>
  <c r="D41" i="19"/>
  <c r="F41" i="19" s="1"/>
  <c r="V29" i="16"/>
  <c r="U29" i="16" s="1"/>
  <c r="V25" i="16"/>
  <c r="U25" i="16" s="1"/>
  <c r="V28" i="16"/>
  <c r="U28" i="16" s="1"/>
  <c r="V23" i="16"/>
  <c r="U23" i="16" s="1"/>
  <c r="V26" i="16"/>
  <c r="U26" i="16" s="1"/>
  <c r="V21" i="16"/>
  <c r="U21" i="16" s="1"/>
  <c r="V18" i="16" l="1"/>
  <c r="U18" i="16" s="1"/>
  <c r="V17" i="16"/>
  <c r="U17" i="16" s="1"/>
  <c r="V16" i="16"/>
  <c r="U16" i="16" s="1"/>
  <c r="V15" i="16"/>
  <c r="U15" i="16" s="1"/>
  <c r="V14" i="16"/>
  <c r="U14" i="16" s="1"/>
  <c r="V13" i="16"/>
  <c r="U13" i="16" s="1"/>
  <c r="V12" i="16"/>
  <c r="U12" i="16" s="1"/>
  <c r="D59" i="13"/>
  <c r="D58" i="13"/>
  <c r="D57" i="13"/>
  <c r="D56" i="13"/>
  <c r="D55" i="13"/>
  <c r="D54" i="13"/>
  <c r="D53" i="13"/>
  <c r="D52" i="13"/>
  <c r="D51" i="13"/>
  <c r="D50" i="13"/>
  <c r="Z46" i="13"/>
  <c r="AN20" i="20" s="1"/>
  <c r="Z45" i="13"/>
  <c r="AN19" i="20" s="1"/>
  <c r="Z44" i="13"/>
  <c r="AN18" i="20" s="1"/>
  <c r="Z43" i="13"/>
  <c r="AN17" i="20" s="1"/>
  <c r="Z42" i="13"/>
  <c r="AN16" i="20" s="1"/>
  <c r="AE41" i="13"/>
  <c r="AJ15" i="20" s="1"/>
  <c r="Z41" i="13"/>
  <c r="AN15" i="20" s="1"/>
  <c r="Z40" i="13"/>
  <c r="AN14" i="20" s="1"/>
  <c r="Z39" i="13"/>
  <c r="Z38" i="13"/>
  <c r="Z37" i="13"/>
  <c r="AM33" i="13"/>
  <c r="AN20" i="19" s="1"/>
  <c r="AM32" i="13"/>
  <c r="AN19" i="19" s="1"/>
  <c r="AM31" i="13"/>
  <c r="AN18" i="19" s="1"/>
  <c r="AM30" i="13"/>
  <c r="AN17" i="19" s="1"/>
  <c r="AM29" i="13"/>
  <c r="AN16" i="19" s="1"/>
  <c r="AM28" i="13"/>
  <c r="AN15" i="19" s="1"/>
  <c r="AM27" i="13"/>
  <c r="AN14" i="19" s="1"/>
  <c r="AM26" i="13"/>
  <c r="AM25" i="13"/>
  <c r="AM24" i="13"/>
  <c r="AE45" i="13" l="1"/>
  <c r="AJ19" i="20" s="1"/>
  <c r="AE43" i="13"/>
  <c r="AJ17" i="20" s="1"/>
  <c r="AE40" i="13"/>
  <c r="AJ14" i="20" s="1"/>
  <c r="AE42" i="13"/>
  <c r="AJ16" i="20" s="1"/>
  <c r="AE44" i="13"/>
  <c r="AJ18" i="20" s="1"/>
  <c r="AE46" i="13"/>
  <c r="AJ20" i="20" s="1"/>
  <c r="AR27" i="13"/>
  <c r="AJ14" i="19" s="1"/>
  <c r="AR29" i="13"/>
  <c r="AJ16" i="19" s="1"/>
  <c r="AR31" i="13"/>
  <c r="AJ18" i="19" s="1"/>
  <c r="AR33" i="13"/>
  <c r="AJ20" i="19" s="1"/>
  <c r="AR28" i="13"/>
  <c r="AJ15" i="19" s="1"/>
  <c r="AR30" i="13"/>
  <c r="AJ17" i="19" s="1"/>
  <c r="AR32" i="13"/>
  <c r="AJ19" i="19" s="1"/>
  <c r="AE39" i="13"/>
  <c r="AJ13" i="20" s="1"/>
  <c r="AN13" i="20"/>
  <c r="AR25" i="13"/>
  <c r="AJ12" i="19" s="1"/>
  <c r="AN12" i="19"/>
  <c r="AE37" i="13"/>
  <c r="AJ11" i="20" s="1"/>
  <c r="AN11" i="20"/>
  <c r="AR24" i="13"/>
  <c r="AJ11" i="19" s="1"/>
  <c r="AN11" i="19"/>
  <c r="AR26" i="13"/>
  <c r="AJ13" i="19" s="1"/>
  <c r="AN13" i="19"/>
  <c r="AE38" i="13"/>
  <c r="AJ12" i="20" s="1"/>
  <c r="AN12" i="20"/>
  <c r="AB40" i="11"/>
  <c r="AB39" i="11"/>
  <c r="Q40" i="11"/>
  <c r="Q39" i="11"/>
  <c r="V23" i="20" l="1"/>
  <c r="F23" i="20"/>
  <c r="V23" i="19"/>
  <c r="F23" i="19"/>
  <c r="V31" i="16"/>
  <c r="U31" i="16" s="1"/>
  <c r="V32" i="16"/>
  <c r="U32" i="16" s="1"/>
  <c r="V30" i="16"/>
  <c r="U30" i="16" s="1"/>
  <c r="AU81" i="16" l="1"/>
  <c r="AP81" i="16"/>
  <c r="AK81" i="16"/>
  <c r="AC81" i="16"/>
  <c r="X81" i="16"/>
  <c r="S81" i="16"/>
  <c r="K81" i="16"/>
  <c r="AU80" i="16"/>
  <c r="AP80" i="16"/>
  <c r="AK80" i="16"/>
  <c r="AC80" i="16"/>
  <c r="X80" i="16"/>
  <c r="S80" i="16"/>
  <c r="K80" i="16"/>
  <c r="K78" i="16"/>
  <c r="M59" i="16"/>
  <c r="M58" i="16"/>
  <c r="K77" i="16"/>
  <c r="AI15" i="13"/>
  <c r="AP42" i="16"/>
  <c r="AK42" i="16"/>
  <c r="AS35" i="16"/>
  <c r="AX35" i="16"/>
  <c r="AK35" i="16"/>
  <c r="D42" i="16"/>
  <c r="D35" i="16"/>
  <c r="AU15" i="13" l="1"/>
  <c r="BC15" i="13"/>
  <c r="V20" i="16"/>
  <c r="V19" i="16"/>
  <c r="M42" i="16" l="1"/>
  <c r="AJ69" i="13"/>
  <c r="M39" i="16" s="1"/>
  <c r="AJ70" i="13"/>
  <c r="M40" i="16" s="1"/>
  <c r="AJ68" i="13"/>
  <c r="M38" i="16" s="1"/>
  <c r="AJ67" i="13"/>
  <c r="M37" i="16" s="1"/>
  <c r="AJ66" i="13"/>
  <c r="M36" i="16" s="1"/>
  <c r="AJ65" i="13"/>
  <c r="M35" i="16" s="1"/>
  <c r="AN68" i="13" l="1"/>
  <c r="M47" i="16"/>
  <c r="O33" i="22" s="1"/>
  <c r="AL70" i="16"/>
  <c r="Q36" i="16"/>
  <c r="Q40" i="16"/>
  <c r="Q37" i="16"/>
  <c r="Q39" i="16"/>
  <c r="Q38" i="16"/>
  <c r="AN69" i="13"/>
  <c r="AN70" i="13"/>
  <c r="AN75" i="13"/>
  <c r="Q35" i="16"/>
  <c r="AN66" i="13"/>
  <c r="AN67" i="13"/>
  <c r="AN65" i="13"/>
  <c r="Q42" i="16"/>
  <c r="O21" i="13"/>
  <c r="S61" i="13" l="1"/>
  <c r="BC8" i="16" l="1"/>
  <c r="X47" i="16"/>
  <c r="O35" i="22" s="1"/>
  <c r="BC47" i="16"/>
  <c r="Q37" i="11"/>
  <c r="Q35" i="11"/>
  <c r="Z33" i="11"/>
  <c r="R33" i="11"/>
  <c r="Q31" i="11"/>
  <c r="Q30" i="11"/>
  <c r="Q28" i="11"/>
  <c r="Q27" i="11"/>
  <c r="Q25" i="11" l="1"/>
  <c r="AB47" i="16"/>
  <c r="O34" i="22"/>
  <c r="X13" i="16"/>
  <c r="X14" i="16"/>
  <c r="AB14" i="16" s="1"/>
  <c r="X15" i="16"/>
  <c r="AB15" i="16" s="1"/>
  <c r="X16" i="16"/>
  <c r="AB16" i="16" s="1"/>
  <c r="X17" i="16"/>
  <c r="AB17" i="16" s="1"/>
  <c r="X18" i="16"/>
  <c r="AB18" i="16" s="1"/>
  <c r="X19" i="16"/>
  <c r="AB19" i="16" s="1"/>
  <c r="X20" i="16"/>
  <c r="AB20" i="16" s="1"/>
  <c r="X21" i="16"/>
  <c r="AB21" i="16" s="1"/>
  <c r="X12" i="16"/>
  <c r="AB12" i="16" s="1"/>
  <c r="X43" i="16"/>
  <c r="AB43" i="16" s="1"/>
  <c r="X44" i="16"/>
  <c r="AB44" i="16" s="1"/>
  <c r="X45" i="16"/>
  <c r="AB45" i="16" s="1"/>
  <c r="X42" i="16"/>
  <c r="AB42" i="16" s="1"/>
  <c r="X24" i="16"/>
  <c r="AB24" i="16" s="1"/>
  <c r="X25" i="16"/>
  <c r="AB25" i="16" s="1"/>
  <c r="X26" i="16"/>
  <c r="AB26" i="16" s="1"/>
  <c r="X27" i="16"/>
  <c r="AB27" i="16" s="1"/>
  <c r="X28" i="16"/>
  <c r="AB28" i="16" s="1"/>
  <c r="X29" i="16"/>
  <c r="AB29" i="16" s="1"/>
  <c r="X30" i="16"/>
  <c r="AB30" i="16" s="1"/>
  <c r="X31" i="16"/>
  <c r="AB31" i="16" s="1"/>
  <c r="X32" i="16"/>
  <c r="AB32" i="16" s="1"/>
  <c r="X23" i="16"/>
  <c r="AB23" i="16" s="1"/>
  <c r="AB13" i="16"/>
  <c r="X35" i="16"/>
  <c r="AB35" i="16" s="1"/>
  <c r="X36" i="16"/>
  <c r="AB36" i="16" s="1"/>
  <c r="X37" i="16"/>
  <c r="AB37" i="16" s="1"/>
  <c r="X38" i="16"/>
  <c r="AB38" i="16" s="1"/>
  <c r="X40" i="16"/>
  <c r="AB40" i="16" s="1"/>
  <c r="X39" i="16"/>
  <c r="AB39" i="16" s="1"/>
  <c r="AL73" i="16"/>
  <c r="Q70" i="16" l="1"/>
  <c r="Q69" i="16" l="1"/>
  <c r="Q73" i="16" s="1"/>
  <c r="U19" i="16"/>
  <c r="U20" i="16" l="1"/>
  <c r="AS73"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松本 昌和</author>
    <author>ㅤ</author>
    <author>user</author>
  </authors>
  <commentList>
    <comment ref="B1" authorId="0" shapeId="0" xr:uid="{4C1E95B3-E536-480E-91F1-C48697F4F83C}">
      <text>
        <r>
          <rPr>
            <b/>
            <sz val="9"/>
            <color indexed="81"/>
            <rFont val="游ゴシック"/>
            <family val="3"/>
            <charset val="128"/>
          </rPr>
          <t>賃金改善費を申請される場合は、
3月事業実施の入力シートに記入してください。</t>
        </r>
      </text>
    </comment>
    <comment ref="AG2" authorId="1" shapeId="0" xr:uid="{9B8AA446-B7F9-4D5A-94EE-C59BBEE06A5E}">
      <text>
        <r>
          <rPr>
            <b/>
            <sz val="9"/>
            <color indexed="81"/>
            <rFont val="游ゴシック"/>
            <family val="3"/>
            <charset val="128"/>
          </rPr>
          <t>数字のみ記入してください。
（ハイフンは自動で入力されます）</t>
        </r>
      </text>
    </comment>
    <comment ref="F3" authorId="2" shapeId="0" xr:uid="{BCEA4418-ABA5-4B59-BA79-337A90674B81}">
      <text>
        <r>
          <rPr>
            <b/>
            <sz val="9"/>
            <color indexed="81"/>
            <rFont val="游ゴシック"/>
            <family val="3"/>
            <charset val="128"/>
          </rPr>
          <t>事業所様にて申請に必要な内部決裁の際に文書番号を取得されていれば記入してください。</t>
        </r>
      </text>
    </comment>
    <comment ref="AG3" authorId="1" shapeId="0" xr:uid="{6B9BC186-1CC4-40C6-A2D7-1B4FA43F81B0}">
      <text>
        <r>
          <rPr>
            <b/>
            <sz val="9"/>
            <color indexed="81"/>
            <rFont val="游ゴシック"/>
            <family val="3"/>
            <charset val="128"/>
          </rPr>
          <t>補助金受け取り口座に係る情報を記入してください。「個人口座へは原則送金不可」</t>
        </r>
      </text>
    </comment>
    <comment ref="T15" authorId="2" shapeId="0" xr:uid="{A62FF342-A70A-407D-9BDF-F311BC179AA1}">
      <text>
        <r>
          <rPr>
            <b/>
            <sz val="9"/>
            <color indexed="81"/>
            <rFont val="游ゴシック"/>
            <family val="3"/>
            <charset val="128"/>
          </rPr>
          <t>0の場合は空白にせず、0と記入してください。</t>
        </r>
      </text>
    </comment>
    <comment ref="U23" authorId="2" shapeId="0" xr:uid="{6808C078-817E-4B69-8CB2-E91C52708977}">
      <text>
        <r>
          <rPr>
            <b/>
            <sz val="9"/>
            <color indexed="81"/>
            <rFont val="游ゴシック"/>
            <family val="3"/>
            <charset val="128"/>
          </rPr>
          <t>日付を西暦で記入してください。
例）2026/1/1
→（表示）令和8年1月1日</t>
        </r>
      </text>
    </comment>
    <comment ref="BB23" authorId="2" shapeId="0" xr:uid="{F71F6EB9-EDBD-4A03-93B1-337EE530D151}">
      <text>
        <r>
          <rPr>
            <b/>
            <sz val="9"/>
            <color indexed="81"/>
            <rFont val="游ゴシック"/>
            <family val="3"/>
            <charset val="128"/>
          </rPr>
          <t>求人を掲載したホームページ
のURLまたは添付したファイルのファイル名を記入してください。</t>
        </r>
      </text>
    </comment>
    <comment ref="AH24" authorId="1" shapeId="0" xr:uid="{4A609F36-A199-4D50-8DD6-9B5B23EFFDA5}">
      <text>
        <r>
          <rPr>
            <b/>
            <sz val="9"/>
            <color indexed="81"/>
            <rFont val="游ゴシック"/>
            <family val="3"/>
            <charset val="128"/>
          </rPr>
          <t>数字のみ記入してください。</t>
        </r>
      </text>
    </comment>
    <comment ref="D36" authorId="2" shapeId="0" xr:uid="{9D1C6554-E19D-48DF-ADE5-67CF893573F2}">
      <text>
        <r>
          <rPr>
            <b/>
            <sz val="9"/>
            <color indexed="81"/>
            <rFont val="游ゴシック"/>
            <family val="3"/>
            <charset val="128"/>
          </rPr>
          <t>雇用した対象職員の氏名をフルネームで記入してください。</t>
        </r>
      </text>
    </comment>
    <comment ref="M36" authorId="2" shapeId="0" xr:uid="{37F55F1C-F076-4BE8-9627-519CB8E0700B}">
      <text>
        <r>
          <rPr>
            <b/>
            <sz val="9"/>
            <color indexed="81"/>
            <rFont val="游ゴシック"/>
            <family val="3"/>
            <charset val="128"/>
          </rPr>
          <t>雇用契約書等の雇用開始日を西暦で記入してください。
例）2026/1/1→（表示）令和8年1月1日
※年度内（令和8年3月31日）に雇用していること</t>
        </r>
      </text>
    </comment>
    <comment ref="U36" authorId="2" shapeId="0" xr:uid="{B9E2DA0A-8844-4A2C-8C64-3EEEC0B3037B}">
      <text>
        <r>
          <rPr>
            <b/>
            <sz val="9"/>
            <color indexed="81"/>
            <rFont val="游ゴシック"/>
            <family val="3"/>
            <charset val="128"/>
          </rPr>
          <t>数字のみ記入してください。</t>
        </r>
      </text>
    </comment>
    <comment ref="R49" authorId="2" shapeId="0" xr:uid="{5CEC523F-DA58-4B45-9BFE-DC3F8602B182}">
      <text>
        <r>
          <rPr>
            <b/>
            <sz val="9"/>
            <color indexed="81"/>
            <rFont val="游ゴシック"/>
            <family val="3"/>
            <charset val="128"/>
          </rPr>
          <t>採用できなかった場合のみ、記入してください。</t>
        </r>
      </text>
    </comment>
    <comment ref="B61" authorId="1" shapeId="0" xr:uid="{72AD8985-8940-4B71-9884-FD3CB735DD3F}">
      <text>
        <r>
          <rPr>
            <b/>
            <sz val="9"/>
            <color indexed="81"/>
            <rFont val="游ゴシック"/>
            <family val="3"/>
            <charset val="128"/>
          </rPr>
          <t>※注意
参加報告書、開催報告書の作成が別途必要となります。</t>
        </r>
      </text>
    </comment>
    <comment ref="AB64" authorId="1" shapeId="0" xr:uid="{C17A8BDF-9516-490F-AC26-1AE923257DDD}">
      <text>
        <r>
          <rPr>
            <b/>
            <sz val="9"/>
            <color indexed="81"/>
            <rFont val="游ゴシック"/>
            <family val="3"/>
            <charset val="128"/>
          </rPr>
          <t>金額入力欄には数字のみ記入してください。</t>
        </r>
      </text>
    </comment>
    <comment ref="AZ64" authorId="2" shapeId="0" xr:uid="{64F73836-9D7C-4868-9DEC-AC03944AF797}">
      <text>
        <r>
          <rPr>
            <b/>
            <sz val="9"/>
            <color indexed="81"/>
            <rFont val="游ゴシック"/>
            <family val="3"/>
            <charset val="128"/>
          </rPr>
          <t>参加者１名に１行記載してください。</t>
        </r>
      </text>
    </comment>
    <comment ref="L83" authorId="2" shapeId="0" xr:uid="{4EDE154D-CEDA-4A62-98D2-B04257F03748}">
      <text>
        <r>
          <rPr>
            <b/>
            <sz val="9"/>
            <color indexed="81"/>
            <rFont val="游ゴシック"/>
            <family val="3"/>
            <charset val="128"/>
          </rPr>
          <t>公募申請時　成果・効果調書【様式３】を参考に申請される費目について総合的にご記入ください。</t>
        </r>
      </text>
    </comment>
    <comment ref="C93" authorId="2" shapeId="0" xr:uid="{6741F914-52C6-4EA3-8EB6-493E3F9D2FE7}">
      <text>
        <r>
          <rPr>
            <b/>
            <sz val="9"/>
            <color indexed="81"/>
            <rFont val="游ゴシック"/>
            <family val="3"/>
            <charset val="128"/>
          </rPr>
          <t>郵便番号と住所を全て記入してください</t>
        </r>
      </text>
    </comment>
    <comment ref="K94" authorId="2" shapeId="0" xr:uid="{597C99D3-BDA7-4A7C-A5B0-8C3A1A8FDF40}">
      <text>
        <r>
          <rPr>
            <b/>
            <sz val="9"/>
            <color indexed="81"/>
            <rFont val="游ゴシック"/>
            <family val="3"/>
            <charset val="128"/>
          </rPr>
          <t>所属がなければ施設名を記入してください。</t>
        </r>
      </text>
    </comment>
    <comment ref="AP94" authorId="2" shapeId="0" xr:uid="{CAD97D9D-06CF-47F5-8358-D9FD40A549B5}">
      <text>
        <r>
          <rPr>
            <b/>
            <sz val="9"/>
            <color indexed="81"/>
            <rFont val="游ゴシック"/>
            <family val="3"/>
            <charset val="128"/>
          </rPr>
          <t>FAXがない場合は入力不要です。</t>
        </r>
      </text>
    </comment>
    <comment ref="C95" authorId="2" shapeId="0" xr:uid="{04AAA80D-5B75-4098-9B05-E75B3A4AA044}">
      <text>
        <r>
          <rPr>
            <b/>
            <sz val="9"/>
            <color indexed="81"/>
            <rFont val="游ゴシック"/>
            <family val="3"/>
            <charset val="128"/>
          </rPr>
          <t>担当者が1名しかいない場合は1名のみ記入してください。</t>
        </r>
      </text>
    </comment>
    <comment ref="R100" authorId="2" shapeId="0" xr:uid="{4D30AEF0-464C-436D-B95E-57A64BFCE94C}">
      <text>
        <r>
          <rPr>
            <b/>
            <sz val="9"/>
            <color indexed="81"/>
            <rFont val="游ゴシック"/>
            <family val="3"/>
            <charset val="128"/>
          </rPr>
          <t>メールアドレスではなく電話番号を記入してください。</t>
        </r>
      </text>
    </comment>
    <comment ref="W104" authorId="2" shapeId="0" xr:uid="{149107A3-5A2A-4F22-8CD7-220F0F74B966}">
      <text>
        <r>
          <rPr>
            <b/>
            <sz val="9"/>
            <color indexed="81"/>
            <rFont val="游ゴシック"/>
            <family val="3"/>
            <charset val="128"/>
          </rPr>
          <t>求人情報発信費の就職情報掲載等の検収を行った日、検収員情報を記入してください。
検収日がない場合には、求人広告等申請に対しては、「掲載終了日」
パンフレット等の制作物に対しては、「納品日」を記入してください。
※複数申請がある場合は、一番最後の日付（検収日、掲載終了日、納品日）を記入してください。</t>
        </r>
      </text>
    </comment>
    <comment ref="W109" authorId="2" shapeId="0" xr:uid="{F6410DD0-0938-4002-A3AF-99B26B79EAF1}">
      <text>
        <r>
          <rPr>
            <b/>
            <sz val="9"/>
            <color indexed="81"/>
            <rFont val="游ゴシック"/>
            <family val="3"/>
            <charset val="128"/>
          </rPr>
          <t>職業紹介等に係る検収員情報を記入してください。
※検収日は雇用開始日となるので自動反映されます。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car_mg2@d.frontier-di.co.jp</author>
  </authors>
  <commentList>
    <comment ref="Z2" authorId="0" shapeId="0" xr:uid="{00000000-0006-0000-0300-000001000000}">
      <text>
        <r>
          <rPr>
            <b/>
            <sz val="9"/>
            <color indexed="81"/>
            <rFont val="游ゴシック"/>
            <family val="3"/>
            <charset val="128"/>
          </rPr>
          <t>空欄でお願い致します。</t>
        </r>
      </text>
    </comment>
  </commentList>
</comments>
</file>

<file path=xl/sharedStrings.xml><?xml version="1.0" encoding="utf-8"?>
<sst xmlns="http://schemas.openxmlformats.org/spreadsheetml/2006/main" count="504" uniqueCount="286">
  <si>
    <t>【入力シート】在宅療養環境整備事業　★継続経費（令和８年２月までに事業完了の場合）</t>
    <phoneticPr fontId="6"/>
  </si>
  <si>
    <t>郵便番号</t>
    <rPh sb="0" eb="2">
      <t>ユウビン</t>
    </rPh>
    <rPh sb="2" eb="4">
      <t>バンゴウ</t>
    </rPh>
    <phoneticPr fontId="4"/>
  </si>
  <si>
    <t>100-8918</t>
  </si>
  <si>
    <t>文書番号</t>
    <rPh sb="0" eb="2">
      <t>ブンショ</t>
    </rPh>
    <rPh sb="2" eb="4">
      <t>バンゴウ</t>
    </rPh>
    <phoneticPr fontId="4"/>
  </si>
  <si>
    <t>受取人住所</t>
    <rPh sb="0" eb="2">
      <t>ウケトリ</t>
    </rPh>
    <rPh sb="2" eb="3">
      <t>ニン</t>
    </rPh>
    <rPh sb="3" eb="5">
      <t>ジュウショ</t>
    </rPh>
    <phoneticPr fontId="4"/>
  </si>
  <si>
    <t>住所</t>
    <rPh sb="0" eb="2">
      <t>ジュウショ</t>
    </rPh>
    <phoneticPr fontId="4"/>
  </si>
  <si>
    <t>東京都千代田区霞が関2-1-3</t>
    <rPh sb="0" eb="3">
      <t>トウキョウト</t>
    </rPh>
    <rPh sb="3" eb="7">
      <t>チヨダク</t>
    </rPh>
    <rPh sb="7" eb="8">
      <t>カスミ</t>
    </rPh>
    <rPh sb="9" eb="10">
      <t>セキ</t>
    </rPh>
    <phoneticPr fontId="4"/>
  </si>
  <si>
    <t>申請日</t>
    <rPh sb="0" eb="3">
      <t>シンセイビ</t>
    </rPh>
    <phoneticPr fontId="4"/>
  </si>
  <si>
    <t>ﾌﾘｶﾞﾅ</t>
  </si>
  <si>
    <t>ﾄｳｷｮｳﾄﾁﾖﾀﾞｸｶｽﾐｶﾞｾｷ</t>
  </si>
  <si>
    <t>口座名義人</t>
    <rPh sb="0" eb="2">
      <t>コウザ</t>
    </rPh>
    <rPh sb="2" eb="5">
      <t>メイギニン</t>
    </rPh>
    <phoneticPr fontId="4"/>
  </si>
  <si>
    <t>氏名</t>
    <rPh sb="0" eb="2">
      <t>シメイ</t>
    </rPh>
    <phoneticPr fontId="4"/>
  </si>
  <si>
    <t>社会福祉法人国交会 重度訪問介護サービス〇〇〇〇 理事長 国土 太郎</t>
    <rPh sb="0" eb="2">
      <t>シャカイ</t>
    </rPh>
    <rPh sb="2" eb="4">
      <t>フクシ</t>
    </rPh>
    <rPh sb="4" eb="6">
      <t>ホウジン</t>
    </rPh>
    <rPh sb="6" eb="8">
      <t>コッコウ</t>
    </rPh>
    <rPh sb="8" eb="9">
      <t>カイ</t>
    </rPh>
    <rPh sb="10" eb="12">
      <t>ジュウド</t>
    </rPh>
    <rPh sb="12" eb="14">
      <t>ホウモン</t>
    </rPh>
    <rPh sb="14" eb="16">
      <t>カイゴ</t>
    </rPh>
    <rPh sb="25" eb="28">
      <t>リジチョウ</t>
    </rPh>
    <rPh sb="29" eb="31">
      <t>コクド</t>
    </rPh>
    <rPh sb="32" eb="34">
      <t>タロウ</t>
    </rPh>
    <phoneticPr fontId="4"/>
  </si>
  <si>
    <t>法人・施設名</t>
    <rPh sb="0" eb="2">
      <t>ホウジン</t>
    </rPh>
    <rPh sb="3" eb="5">
      <t>シセツ</t>
    </rPh>
    <rPh sb="5" eb="6">
      <t>メイ</t>
    </rPh>
    <phoneticPr fontId="4"/>
  </si>
  <si>
    <t>社会福祉法人国交会 重度訪問介護サービス〇〇〇〇</t>
    <rPh sb="2" eb="4">
      <t>フクシ</t>
    </rPh>
    <rPh sb="10" eb="12">
      <t>ジュウド</t>
    </rPh>
    <rPh sb="12" eb="14">
      <t>ホウモン</t>
    </rPh>
    <rPh sb="14" eb="16">
      <t>カイゴ</t>
    </rPh>
    <phoneticPr fontId="4"/>
  </si>
  <si>
    <t>ｼｬｶｲﾌｸｼﾎｳｼﾞﾝｺｯｺｳｶｲ ｼﾞｭｳﾄﾞﾎｳﾓﾝｶｲｺﾞｻｰﾋﾞｽﾏﾙﾏﾙﾏﾙﾏﾙ ﾘｼﾞﾁｮｳ ｺｸﾄﾞ ﾀﾛｳ</t>
    <phoneticPr fontId="6"/>
  </si>
  <si>
    <t>代表者役職・名前</t>
    <rPh sb="0" eb="3">
      <t>ダイヒョウシャ</t>
    </rPh>
    <rPh sb="3" eb="5">
      <t>ヤクショク</t>
    </rPh>
    <rPh sb="6" eb="7">
      <t>メイ</t>
    </rPh>
    <rPh sb="7" eb="8">
      <t>マエ</t>
    </rPh>
    <phoneticPr fontId="4"/>
  </si>
  <si>
    <t>理事長　国土　太郎</t>
    <rPh sb="0" eb="3">
      <t>リジチョウ</t>
    </rPh>
    <rPh sb="4" eb="6">
      <t>コクド</t>
    </rPh>
    <rPh sb="7" eb="9">
      <t>タロウ</t>
    </rPh>
    <phoneticPr fontId="4"/>
  </si>
  <si>
    <t>振込先金融機関</t>
    <rPh sb="0" eb="3">
      <t>フリコミサキ</t>
    </rPh>
    <rPh sb="3" eb="5">
      <t>キンユウ</t>
    </rPh>
    <rPh sb="5" eb="7">
      <t>キカン</t>
    </rPh>
    <phoneticPr fontId="4"/>
  </si>
  <si>
    <t>国土交通銀行</t>
    <rPh sb="0" eb="2">
      <t>コクド</t>
    </rPh>
    <rPh sb="2" eb="4">
      <t>コウツウ</t>
    </rPh>
    <rPh sb="4" eb="6">
      <t>ギンコウ</t>
    </rPh>
    <phoneticPr fontId="4"/>
  </si>
  <si>
    <t>金融機関コード</t>
    <rPh sb="0" eb="4">
      <t>キンユウキカン</t>
    </rPh>
    <phoneticPr fontId="4"/>
  </si>
  <si>
    <t>1234</t>
    <phoneticPr fontId="4"/>
  </si>
  <si>
    <t>支店</t>
    <rPh sb="0" eb="2">
      <t>シテン</t>
    </rPh>
    <phoneticPr fontId="4"/>
  </si>
  <si>
    <t>霞ヶ関支店</t>
    <rPh sb="0" eb="3">
      <t>カスミガセキ</t>
    </rPh>
    <rPh sb="3" eb="5">
      <t>シテン</t>
    </rPh>
    <phoneticPr fontId="4"/>
  </si>
  <si>
    <t>支店コード</t>
    <rPh sb="0" eb="2">
      <t>シテン</t>
    </rPh>
    <phoneticPr fontId="4"/>
  </si>
  <si>
    <t>123</t>
    <phoneticPr fontId="4"/>
  </si>
  <si>
    <t>預金種別</t>
    <rPh sb="0" eb="2">
      <t>ヨキン</t>
    </rPh>
    <rPh sb="2" eb="4">
      <t>シュベツ</t>
    </rPh>
    <phoneticPr fontId="4"/>
  </si>
  <si>
    <t>普通預金</t>
    <rPh sb="0" eb="2">
      <t>フツウ</t>
    </rPh>
    <rPh sb="2" eb="4">
      <t>ヨキン</t>
    </rPh>
    <phoneticPr fontId="4"/>
  </si>
  <si>
    <t>口座番号</t>
    <rPh sb="0" eb="2">
      <t>コウザ</t>
    </rPh>
    <rPh sb="2" eb="4">
      <t>バンゴウ</t>
    </rPh>
    <phoneticPr fontId="4"/>
  </si>
  <si>
    <t>税抜き申請・税込み申請の別</t>
    <rPh sb="0" eb="2">
      <t>ゼイヌ</t>
    </rPh>
    <rPh sb="3" eb="5">
      <t>シンセイ</t>
    </rPh>
    <rPh sb="6" eb="8">
      <t>ゼイコ</t>
    </rPh>
    <rPh sb="9" eb="11">
      <t>シンセイ</t>
    </rPh>
    <rPh sb="12" eb="13">
      <t>ベツ</t>
    </rPh>
    <phoneticPr fontId="4"/>
  </si>
  <si>
    <t>税抜き</t>
  </si>
  <si>
    <t>補助限度額</t>
    <rPh sb="0" eb="2">
      <t>ホジョ</t>
    </rPh>
    <rPh sb="2" eb="5">
      <t>ゲンドガク</t>
    </rPh>
    <phoneticPr fontId="4"/>
  </si>
  <si>
    <t>申請日時点における利用者の状況</t>
    <rPh sb="0" eb="5">
      <t>シンセイビジテン</t>
    </rPh>
    <rPh sb="9" eb="11">
      <t>リヨウ</t>
    </rPh>
    <rPh sb="11" eb="12">
      <t>シャ</t>
    </rPh>
    <rPh sb="13" eb="15">
      <t>ジョウキョウ</t>
    </rPh>
    <phoneticPr fontId="4"/>
  </si>
  <si>
    <t>定員</t>
    <rPh sb="0" eb="2">
      <t>テイイン</t>
    </rPh>
    <phoneticPr fontId="4"/>
  </si>
  <si>
    <t>名</t>
    <rPh sb="0" eb="1">
      <t>メイ</t>
    </rPh>
    <phoneticPr fontId="4"/>
  </si>
  <si>
    <t>総利用者数</t>
    <rPh sb="0" eb="1">
      <t>ソウ</t>
    </rPh>
    <rPh sb="1" eb="3">
      <t>リヨウ</t>
    </rPh>
    <rPh sb="3" eb="4">
      <t>シャ</t>
    </rPh>
    <rPh sb="4" eb="5">
      <t>スウ</t>
    </rPh>
    <phoneticPr fontId="4"/>
  </si>
  <si>
    <t>うち重度後遺障害者数（A）※</t>
    <rPh sb="2" eb="4">
      <t>ジュウド</t>
    </rPh>
    <rPh sb="4" eb="6">
      <t>コウイ</t>
    </rPh>
    <rPh sb="6" eb="9">
      <t>ショウガイシャ</t>
    </rPh>
    <rPh sb="9" eb="10">
      <t>スウ</t>
    </rPh>
    <phoneticPr fontId="4"/>
  </si>
  <si>
    <t>申請日以降具体的な利用の見込みがある重度後遺障害者数（B）※</t>
    <rPh sb="0" eb="3">
      <t>シンセイビ</t>
    </rPh>
    <rPh sb="3" eb="5">
      <t>イコウ</t>
    </rPh>
    <rPh sb="5" eb="8">
      <t>グタイテキ</t>
    </rPh>
    <rPh sb="9" eb="11">
      <t>リヨウ</t>
    </rPh>
    <rPh sb="12" eb="14">
      <t>ミコ</t>
    </rPh>
    <rPh sb="18" eb="25">
      <t>ジュウドコウイショウガイシャ</t>
    </rPh>
    <rPh sb="25" eb="26">
      <t>スウ</t>
    </rPh>
    <phoneticPr fontId="4"/>
  </si>
  <si>
    <t>令和7年度末時点の重度後遺障害者数（A＋B）※</t>
    <rPh sb="0" eb="2">
      <t>レイワ</t>
    </rPh>
    <rPh sb="3" eb="4">
      <t>ネン</t>
    </rPh>
    <rPh sb="4" eb="5">
      <t>ド</t>
    </rPh>
    <rPh sb="5" eb="6">
      <t>マツ</t>
    </rPh>
    <rPh sb="6" eb="8">
      <t>ジテン</t>
    </rPh>
    <rPh sb="9" eb="16">
      <t>ジュウドコウイショウガイシャ</t>
    </rPh>
    <rPh sb="16" eb="17">
      <t>スウ</t>
    </rPh>
    <phoneticPr fontId="4"/>
  </si>
  <si>
    <t>重度後遺障害者の割合</t>
    <rPh sb="0" eb="7">
      <t>ジュウドコウイショウガイシャ</t>
    </rPh>
    <rPh sb="8" eb="10">
      <t>ワリアイ</t>
    </rPh>
    <phoneticPr fontId="4"/>
  </si>
  <si>
    <t>補助率</t>
    <rPh sb="0" eb="3">
      <t>ホジョリツ</t>
    </rPh>
    <phoneticPr fontId="4"/>
  </si>
  <si>
    <t>※当該事業における自動車事故被害者数とは、（独）自動車事故対策機構（NASVA)による介護料受給資格者及び自動車損害賠償保障法施行令別表第一第２級以上の等級認定を受けた者をいいます。障害者手帳の等級とは異なりますのでご注意願います。</t>
    <rPh sb="9" eb="12">
      <t>ジドウシャ</t>
    </rPh>
    <rPh sb="12" eb="14">
      <t>ジコ</t>
    </rPh>
    <rPh sb="14" eb="17">
      <t>ヒガイシャ</t>
    </rPh>
    <rPh sb="17" eb="18">
      <t>スウ</t>
    </rPh>
    <rPh sb="76" eb="78">
      <t>トウキュウ</t>
    </rPh>
    <rPh sb="78" eb="80">
      <t>ニンテイ</t>
    </rPh>
    <rPh sb="81" eb="82">
      <t>ウ</t>
    </rPh>
    <rPh sb="84" eb="85">
      <t>シャ</t>
    </rPh>
    <phoneticPr fontId="4"/>
  </si>
  <si>
    <t>（１）求人情報発信費</t>
    <rPh sb="3" eb="10">
      <t>キュウジンジョウホウハッシンヒ</t>
    </rPh>
    <phoneticPr fontId="4"/>
  </si>
  <si>
    <t>交付申請額</t>
    <rPh sb="0" eb="2">
      <t>コウフ</t>
    </rPh>
    <rPh sb="2" eb="5">
      <t>シンセイガク</t>
    </rPh>
    <phoneticPr fontId="4"/>
  </si>
  <si>
    <t>イ　就職情報掲載料、新聞広告、パンフレット作成等を申請する場合</t>
    <phoneticPr fontId="4"/>
  </si>
  <si>
    <t>実施内容</t>
    <rPh sb="0" eb="2">
      <t>ジッシ</t>
    </rPh>
    <rPh sb="2" eb="4">
      <t>ナイヨウ</t>
    </rPh>
    <phoneticPr fontId="4"/>
  </si>
  <si>
    <t>実施時期</t>
    <rPh sb="0" eb="2">
      <t>ジッシ</t>
    </rPh>
    <rPh sb="2" eb="4">
      <t>ジキ</t>
    </rPh>
    <phoneticPr fontId="4"/>
  </si>
  <si>
    <t>掲載終了日または納品日</t>
    <rPh sb="0" eb="5">
      <t>ケイサイシュウリョウビ</t>
    </rPh>
    <rPh sb="8" eb="11">
      <t>ノウヒンビ</t>
    </rPh>
    <phoneticPr fontId="4"/>
  </si>
  <si>
    <t>数量</t>
    <rPh sb="0" eb="2">
      <t>スウリョウ</t>
    </rPh>
    <phoneticPr fontId="4"/>
  </si>
  <si>
    <t>金額（税抜）</t>
    <rPh sb="0" eb="2">
      <t>キンガク</t>
    </rPh>
    <rPh sb="3" eb="5">
      <t>ゼイヌ</t>
    </rPh>
    <phoneticPr fontId="4"/>
  </si>
  <si>
    <t>消費税額</t>
    <rPh sb="0" eb="3">
      <t>ショウヒゼイ</t>
    </rPh>
    <rPh sb="3" eb="4">
      <t>ガク</t>
    </rPh>
    <phoneticPr fontId="4"/>
  </si>
  <si>
    <t>金額（税込）</t>
    <rPh sb="0" eb="2">
      <t>キンガク</t>
    </rPh>
    <rPh sb="3" eb="5">
      <t>ゼイコ</t>
    </rPh>
    <phoneticPr fontId="9"/>
  </si>
  <si>
    <t>運営会社名</t>
    <phoneticPr fontId="9"/>
  </si>
  <si>
    <t>サイトURL及び成果物の名称</t>
    <rPh sb="6" eb="7">
      <t>オヨ</t>
    </rPh>
    <rPh sb="8" eb="11">
      <t>セイカブツ</t>
    </rPh>
    <rPh sb="12" eb="14">
      <t>メイショウ</t>
    </rPh>
    <phoneticPr fontId="9"/>
  </si>
  <si>
    <t>大手就職情報サイト○○○掲載</t>
    <rPh sb="0" eb="2">
      <t>オオテ</t>
    </rPh>
    <rPh sb="2" eb="4">
      <t>シュウショク</t>
    </rPh>
    <rPh sb="4" eb="6">
      <t>ジョウホウ</t>
    </rPh>
    <rPh sb="12" eb="14">
      <t>ケイサイ</t>
    </rPh>
    <phoneticPr fontId="4"/>
  </si>
  <si>
    <t>令和7年12月～令和8年2月</t>
    <phoneticPr fontId="6"/>
  </si>
  <si>
    <t>○○○(株)</t>
    <rPh sb="3" eb="6">
      <t>カブ</t>
    </rPh>
    <phoneticPr fontId="9"/>
  </si>
  <si>
    <t>XX/XXXX.XX</t>
  </si>
  <si>
    <t>パンフレットの作成</t>
    <rPh sb="7" eb="9">
      <t>サクセイ</t>
    </rPh>
    <phoneticPr fontId="4"/>
  </si>
  <si>
    <t>令和８年１月</t>
    <phoneticPr fontId="6"/>
  </si>
  <si>
    <t>職員募集！</t>
    <rPh sb="0" eb="2">
      <t>ショクイン</t>
    </rPh>
    <rPh sb="2" eb="4">
      <t>ボシュウ</t>
    </rPh>
    <phoneticPr fontId="9"/>
  </si>
  <si>
    <t>チラシ作成</t>
    <rPh sb="3" eb="5">
      <t>サクセイ</t>
    </rPh>
    <phoneticPr fontId="4"/>
  </si>
  <si>
    <t>令和８年２月</t>
    <phoneticPr fontId="6"/>
  </si>
  <si>
    <t>ロ　職業紹介手数料、採用課金型求人掲載料を申請する場合</t>
    <rPh sb="17" eb="20">
      <t>ケイサイリョウ</t>
    </rPh>
    <rPh sb="21" eb="23">
      <t>シンセイ</t>
    </rPh>
    <rPh sb="25" eb="27">
      <t>バアイ</t>
    </rPh>
    <phoneticPr fontId="4"/>
  </si>
  <si>
    <t>対象職員</t>
    <rPh sb="0" eb="2">
      <t>タイショウ</t>
    </rPh>
    <rPh sb="2" eb="4">
      <t>ショクイン</t>
    </rPh>
    <phoneticPr fontId="9"/>
  </si>
  <si>
    <t>雇用形態</t>
    <rPh sb="0" eb="2">
      <t>コヨウ</t>
    </rPh>
    <rPh sb="2" eb="4">
      <t>ケイタイ</t>
    </rPh>
    <phoneticPr fontId="9"/>
  </si>
  <si>
    <t>雇用開始日</t>
    <rPh sb="0" eb="5">
      <t>コヨウカイシビ</t>
    </rPh>
    <phoneticPr fontId="9"/>
  </si>
  <si>
    <t>紹介手数料（税抜）</t>
    <rPh sb="0" eb="5">
      <t>ショウカイテスウリョウ</t>
    </rPh>
    <rPh sb="6" eb="8">
      <t>ゼイヌ</t>
    </rPh>
    <phoneticPr fontId="4"/>
  </si>
  <si>
    <t>紹介会社名</t>
    <rPh sb="0" eb="2">
      <t>ショウカイ</t>
    </rPh>
    <rPh sb="2" eb="4">
      <t>ガイシャ</t>
    </rPh>
    <rPh sb="4" eb="5">
      <t>メイ</t>
    </rPh>
    <phoneticPr fontId="9"/>
  </si>
  <si>
    <t>田中太郎</t>
    <rPh sb="0" eb="2">
      <t>タナカ</t>
    </rPh>
    <rPh sb="2" eb="4">
      <t>タロウ</t>
    </rPh>
    <phoneticPr fontId="4"/>
  </si>
  <si>
    <t>正社員</t>
    <rPh sb="0" eb="3">
      <t>セイシャイン</t>
    </rPh>
    <phoneticPr fontId="9"/>
  </si>
  <si>
    <t>田中次郎</t>
    <rPh sb="0" eb="2">
      <t>タナカ</t>
    </rPh>
    <rPh sb="2" eb="4">
      <t>ジロウ</t>
    </rPh>
    <phoneticPr fontId="6"/>
  </si>
  <si>
    <t>パート</t>
  </si>
  <si>
    <t>田中三郎</t>
    <rPh sb="0" eb="4">
      <t>タナカサブロウ</t>
    </rPh>
    <phoneticPr fontId="4"/>
  </si>
  <si>
    <t>求人情報発信費により得られた成果</t>
    <rPh sb="0" eb="2">
      <t>キュウジン</t>
    </rPh>
    <rPh sb="2" eb="4">
      <t>ジョウホウ</t>
    </rPh>
    <rPh sb="4" eb="6">
      <t>ハッシン</t>
    </rPh>
    <rPh sb="6" eb="7">
      <t>ヒ</t>
    </rPh>
    <rPh sb="10" eb="11">
      <t>エ</t>
    </rPh>
    <rPh sb="14" eb="16">
      <t>セイカ</t>
    </rPh>
    <phoneticPr fontId="4"/>
  </si>
  <si>
    <t>採用出来た人数</t>
    <rPh sb="0" eb="2">
      <t>サイヨウ</t>
    </rPh>
    <rPh sb="2" eb="4">
      <t>デキ</t>
    </rPh>
    <rPh sb="5" eb="7">
      <t>ニンズウ</t>
    </rPh>
    <phoneticPr fontId="4"/>
  </si>
  <si>
    <t>採用に至らなかった場合、その理由・要因</t>
    <rPh sb="0" eb="2">
      <t>サイヨウ</t>
    </rPh>
    <rPh sb="3" eb="4">
      <t>イタ</t>
    </rPh>
    <rPh sb="9" eb="11">
      <t>バアイ</t>
    </rPh>
    <rPh sb="14" eb="16">
      <t>リユウ</t>
    </rPh>
    <rPh sb="17" eb="19">
      <t>ヨウイン</t>
    </rPh>
    <phoneticPr fontId="4"/>
  </si>
  <si>
    <t>パンフレットを見た方から応募があったが選考途中で他社へ入社するため、辞退の申し出があり入社まで至らなかった。</t>
    <rPh sb="7" eb="8">
      <t>ミ</t>
    </rPh>
    <rPh sb="9" eb="10">
      <t>カタ</t>
    </rPh>
    <rPh sb="12" eb="14">
      <t>オウボ</t>
    </rPh>
    <rPh sb="19" eb="21">
      <t>センコウ</t>
    </rPh>
    <rPh sb="21" eb="23">
      <t>トチュウ</t>
    </rPh>
    <rPh sb="24" eb="26">
      <t>タシャ</t>
    </rPh>
    <rPh sb="27" eb="29">
      <t>ニュウシャ</t>
    </rPh>
    <rPh sb="34" eb="36">
      <t>ジタイ</t>
    </rPh>
    <rPh sb="37" eb="38">
      <t>モウ</t>
    </rPh>
    <rPh sb="39" eb="40">
      <t>デ</t>
    </rPh>
    <rPh sb="43" eb="45">
      <t>ニュウシャ</t>
    </rPh>
    <rPh sb="47" eb="48">
      <t>イタ</t>
    </rPh>
    <phoneticPr fontId="4"/>
  </si>
  <si>
    <t>（２）研修等経費</t>
    <rPh sb="3" eb="6">
      <t>ケンシュウトウ</t>
    </rPh>
    <rPh sb="6" eb="8">
      <t>ケイヒ</t>
    </rPh>
    <phoneticPr fontId="4"/>
  </si>
  <si>
    <t>イ　研修等に参加する場合</t>
    <rPh sb="2" eb="5">
      <t>ケンシュウトウ</t>
    </rPh>
    <rPh sb="6" eb="8">
      <t>サンカ</t>
    </rPh>
    <rPh sb="10" eb="12">
      <t>バアイ</t>
    </rPh>
    <phoneticPr fontId="4"/>
  </si>
  <si>
    <t>研修期間</t>
    <rPh sb="0" eb="2">
      <t>ケンシュウ</t>
    </rPh>
    <rPh sb="2" eb="4">
      <t>キカン</t>
    </rPh>
    <phoneticPr fontId="4"/>
  </si>
  <si>
    <t>出席者</t>
    <rPh sb="0" eb="3">
      <t>シュッセキシャ</t>
    </rPh>
    <phoneticPr fontId="4"/>
  </si>
  <si>
    <t>開催場所</t>
    <rPh sb="0" eb="2">
      <t>カイサイ</t>
    </rPh>
    <rPh sb="2" eb="4">
      <t>バショ</t>
    </rPh>
    <phoneticPr fontId="4"/>
  </si>
  <si>
    <t>研修名</t>
    <rPh sb="0" eb="2">
      <t>ケンシュウ</t>
    </rPh>
    <rPh sb="2" eb="3">
      <t>メイ</t>
    </rPh>
    <phoneticPr fontId="4"/>
  </si>
  <si>
    <t>開始日</t>
    <rPh sb="0" eb="3">
      <t>カイシビ</t>
    </rPh>
    <phoneticPr fontId="4"/>
  </si>
  <si>
    <t>終了日</t>
    <rPh sb="0" eb="3">
      <t>シュウリョウビ</t>
    </rPh>
    <phoneticPr fontId="4"/>
  </si>
  <si>
    <t>役職</t>
    <rPh sb="0" eb="2">
      <t>ヤクショク</t>
    </rPh>
    <phoneticPr fontId="4"/>
  </si>
  <si>
    <t>旅費</t>
    <rPh sb="0" eb="2">
      <t>リョヒ</t>
    </rPh>
    <phoneticPr fontId="4"/>
  </si>
  <si>
    <t>受講料・参加費等</t>
    <rPh sb="0" eb="3">
      <t>ジュコウリョウ</t>
    </rPh>
    <rPh sb="4" eb="7">
      <t>サンカヒ</t>
    </rPh>
    <rPh sb="7" eb="8">
      <t>トウ</t>
    </rPh>
    <phoneticPr fontId="4"/>
  </si>
  <si>
    <t>補助対象経費</t>
    <rPh sb="0" eb="6">
      <t>ホジョタイショウケイヒ</t>
    </rPh>
    <phoneticPr fontId="4"/>
  </si>
  <si>
    <t>補助金申請額</t>
    <rPh sb="0" eb="3">
      <t>ホジョキン</t>
    </rPh>
    <rPh sb="3" eb="6">
      <t>シンセイガク</t>
    </rPh>
    <phoneticPr fontId="4"/>
  </si>
  <si>
    <t>自己負担額</t>
    <rPh sb="0" eb="2">
      <t>ジコ</t>
    </rPh>
    <rPh sb="2" eb="5">
      <t>フタンガク</t>
    </rPh>
    <phoneticPr fontId="4"/>
  </si>
  <si>
    <t>施設名</t>
    <rPh sb="0" eb="2">
      <t>シセツ</t>
    </rPh>
    <rPh sb="2" eb="3">
      <t>メイ</t>
    </rPh>
    <phoneticPr fontId="4"/>
  </si>
  <si>
    <t>喀痰吸引等研修</t>
    <rPh sb="0" eb="2">
      <t>カクタン</t>
    </rPh>
    <rPh sb="2" eb="4">
      <t>キュウイン</t>
    </rPh>
    <rPh sb="4" eb="5">
      <t>トウ</t>
    </rPh>
    <rPh sb="5" eb="7">
      <t>ケンシュウ</t>
    </rPh>
    <phoneticPr fontId="4"/>
  </si>
  <si>
    <t>介護福祉士</t>
  </si>
  <si>
    <t>国土花子</t>
    <rPh sb="0" eb="2">
      <t>コクド</t>
    </rPh>
    <rPh sb="2" eb="4">
      <t>ハナコ</t>
    </rPh>
    <phoneticPr fontId="4"/>
  </si>
  <si>
    <t>岡山療護センター</t>
    <rPh sb="0" eb="2">
      <t>オカヤマ</t>
    </rPh>
    <rPh sb="2" eb="4">
      <t>リョウゴ</t>
    </rPh>
    <phoneticPr fontId="4"/>
  </si>
  <si>
    <t>岡山県岡山市北区西古松2-8-35</t>
    <rPh sb="0" eb="3">
      <t>オカヤマケン</t>
    </rPh>
    <rPh sb="3" eb="6">
      <t>オカヤマシ</t>
    </rPh>
    <rPh sb="6" eb="8">
      <t>キタク</t>
    </rPh>
    <rPh sb="8" eb="9">
      <t>ニシ</t>
    </rPh>
    <rPh sb="9" eb="11">
      <t>フルマツ</t>
    </rPh>
    <phoneticPr fontId="4"/>
  </si>
  <si>
    <t>交通太郎</t>
    <rPh sb="0" eb="2">
      <t>コウツウ</t>
    </rPh>
    <rPh sb="2" eb="4">
      <t>タロウ</t>
    </rPh>
    <phoneticPr fontId="4"/>
  </si>
  <si>
    <t>国土研修所</t>
    <rPh sb="0" eb="2">
      <t>コクド</t>
    </rPh>
    <rPh sb="2" eb="4">
      <t>ケンシュウ</t>
    </rPh>
    <rPh sb="4" eb="5">
      <t>トコロ</t>
    </rPh>
    <phoneticPr fontId="4"/>
  </si>
  <si>
    <t>東京都千代田区霞が関2－1－3</t>
    <rPh sb="0" eb="3">
      <t>トウキョウト</t>
    </rPh>
    <rPh sb="3" eb="7">
      <t>チヨダク</t>
    </rPh>
    <rPh sb="7" eb="8">
      <t>カスミ</t>
    </rPh>
    <rPh sb="9" eb="10">
      <t>セキ</t>
    </rPh>
    <phoneticPr fontId="4"/>
  </si>
  <si>
    <t>ロ　研修等を開催する場合</t>
  </si>
  <si>
    <t>講師</t>
    <rPh sb="0" eb="2">
      <t>コウシ</t>
    </rPh>
    <phoneticPr fontId="4"/>
  </si>
  <si>
    <t>会議費</t>
  </si>
  <si>
    <t>旅費・諸謝金</t>
  </si>
  <si>
    <t>補助対象経費</t>
    <rPh sb="0" eb="2">
      <t>ホジョ</t>
    </rPh>
    <rPh sb="2" eb="4">
      <t>タイショウ</t>
    </rPh>
    <rPh sb="4" eb="6">
      <t>ケイヒ</t>
    </rPh>
    <phoneticPr fontId="4"/>
  </si>
  <si>
    <t>補助金申請額</t>
    <rPh sb="0" eb="2">
      <t>ホジョ</t>
    </rPh>
    <rPh sb="2" eb="3">
      <t>キン</t>
    </rPh>
    <rPh sb="3" eb="6">
      <t>シンセイガク</t>
    </rPh>
    <phoneticPr fontId="4"/>
  </si>
  <si>
    <t>参加人数</t>
    <rPh sb="0" eb="2">
      <t>サンカ</t>
    </rPh>
    <rPh sb="2" eb="4">
      <t>ニンズウ</t>
    </rPh>
    <phoneticPr fontId="4"/>
  </si>
  <si>
    <t>喀痰吸引研修</t>
    <rPh sb="0" eb="4">
      <t>カクタンキュウイン</t>
    </rPh>
    <rPh sb="4" eb="6">
      <t>ケンシュウ</t>
    </rPh>
    <phoneticPr fontId="4"/>
  </si>
  <si>
    <t>大学教授</t>
    <rPh sb="0" eb="2">
      <t>ダイガク</t>
    </rPh>
    <rPh sb="2" eb="4">
      <t>キョウジュ</t>
    </rPh>
    <phoneticPr fontId="4"/>
  </si>
  <si>
    <t>国土太郎</t>
    <rPh sb="0" eb="2">
      <t>コクド</t>
    </rPh>
    <rPh sb="2" eb="4">
      <t>タロウ</t>
    </rPh>
    <phoneticPr fontId="4"/>
  </si>
  <si>
    <t>交通花子</t>
    <rPh sb="0" eb="2">
      <t>コウツウ</t>
    </rPh>
    <rPh sb="2" eb="4">
      <t>ハナコ</t>
    </rPh>
    <phoneticPr fontId="4"/>
  </si>
  <si>
    <t>求人情報発信費、研修等経費の交付を受けることにより得られる効果と今後の活用方法</t>
    <rPh sb="0" eb="2">
      <t>キュウジン</t>
    </rPh>
    <rPh sb="2" eb="4">
      <t>ジョウホウ</t>
    </rPh>
    <rPh sb="4" eb="6">
      <t>ハッシン</t>
    </rPh>
    <rPh sb="6" eb="7">
      <t>ヒ</t>
    </rPh>
    <rPh sb="8" eb="10">
      <t>ケンシュウ</t>
    </rPh>
    <rPh sb="10" eb="11">
      <t>トウ</t>
    </rPh>
    <rPh sb="11" eb="13">
      <t>ケイヒ</t>
    </rPh>
    <rPh sb="14" eb="16">
      <t>コウフ</t>
    </rPh>
    <rPh sb="17" eb="18">
      <t>ウ</t>
    </rPh>
    <rPh sb="25" eb="26">
      <t>エ</t>
    </rPh>
    <rPh sb="29" eb="31">
      <t>コウカ</t>
    </rPh>
    <rPh sb="32" eb="34">
      <t>コンゴ</t>
    </rPh>
    <rPh sb="35" eb="37">
      <t>カツヨウ</t>
    </rPh>
    <rPh sb="37" eb="39">
      <t>ホウホウ</t>
    </rPh>
    <phoneticPr fontId="4"/>
  </si>
  <si>
    <t>得られる効果</t>
    <rPh sb="0" eb="1">
      <t>エ</t>
    </rPh>
    <rPh sb="4" eb="6">
      <t>コウカ</t>
    </rPh>
    <phoneticPr fontId="4"/>
  </si>
  <si>
    <r>
      <t>求人情報発信費の交付を受けることで、</t>
    </r>
    <r>
      <rPr>
        <sz val="9"/>
        <color rgb="FFFF0000"/>
        <rFont val="游ゴシック"/>
        <family val="3"/>
        <charset val="128"/>
      </rPr>
      <t>自動車事故による重度後遺障害者に</t>
    </r>
    <r>
      <rPr>
        <sz val="9"/>
        <rFont val="游ゴシック"/>
        <family val="3"/>
        <charset val="128"/>
      </rPr>
      <t>～のような効果が期待できる。</t>
    </r>
    <rPh sb="0" eb="2">
      <t>キュウジン</t>
    </rPh>
    <rPh sb="2" eb="4">
      <t>ジョウホウ</t>
    </rPh>
    <rPh sb="4" eb="7">
      <t>ハッシンヒ</t>
    </rPh>
    <rPh sb="8" eb="10">
      <t>コウフ</t>
    </rPh>
    <rPh sb="11" eb="12">
      <t>ウ</t>
    </rPh>
    <rPh sb="18" eb="21">
      <t>ジドウシャ</t>
    </rPh>
    <rPh sb="21" eb="23">
      <t>ジコ</t>
    </rPh>
    <rPh sb="26" eb="33">
      <t>ジュウドコウイショウガイシャ</t>
    </rPh>
    <rPh sb="39" eb="41">
      <t>コウカ</t>
    </rPh>
    <rPh sb="42" eb="44">
      <t>キタイ</t>
    </rPh>
    <phoneticPr fontId="6"/>
  </si>
  <si>
    <t>得られる効果の活用方法</t>
    <rPh sb="0" eb="1">
      <t>エ</t>
    </rPh>
    <rPh sb="4" eb="6">
      <t>コウカ</t>
    </rPh>
    <rPh sb="7" eb="11">
      <t>カツヨウホウホウ</t>
    </rPh>
    <phoneticPr fontId="4"/>
  </si>
  <si>
    <r>
      <t>～に取り組んだことにより～の効果が得られ、</t>
    </r>
    <r>
      <rPr>
        <sz val="9"/>
        <color rgb="FFFF0000"/>
        <rFont val="游ゴシック"/>
        <family val="3"/>
        <charset val="128"/>
      </rPr>
      <t>自動車事故による重度後遺障害者</t>
    </r>
    <r>
      <rPr>
        <sz val="9"/>
        <rFont val="游ゴシック"/>
        <family val="3"/>
        <charset val="128"/>
      </rPr>
      <t>の利用促進に繋ぐことができる。</t>
    </r>
    <rPh sb="2" eb="3">
      <t>ト</t>
    </rPh>
    <rPh sb="4" eb="5">
      <t>ク</t>
    </rPh>
    <rPh sb="14" eb="16">
      <t>コウカ</t>
    </rPh>
    <rPh sb="17" eb="18">
      <t>エ</t>
    </rPh>
    <rPh sb="37" eb="39">
      <t>リヨウ</t>
    </rPh>
    <rPh sb="39" eb="41">
      <t>ソクシン</t>
    </rPh>
    <rPh sb="42" eb="43">
      <t>ツナ</t>
    </rPh>
    <phoneticPr fontId="6"/>
  </si>
  <si>
    <t>補助金交付申請に関する担当者</t>
    <rPh sb="0" eb="3">
      <t>ホジョキン</t>
    </rPh>
    <rPh sb="3" eb="5">
      <t>コウフ</t>
    </rPh>
    <rPh sb="5" eb="7">
      <t>シンセイ</t>
    </rPh>
    <rPh sb="8" eb="9">
      <t>カン</t>
    </rPh>
    <rPh sb="11" eb="14">
      <t>タントウシャ</t>
    </rPh>
    <phoneticPr fontId="4"/>
  </si>
  <si>
    <t>郵便物の宛名</t>
    <rPh sb="0" eb="3">
      <t>ユウビンブツ</t>
    </rPh>
    <rPh sb="4" eb="6">
      <t>アテナ</t>
    </rPh>
    <phoneticPr fontId="4"/>
  </si>
  <si>
    <t>国土太郎</t>
    <rPh sb="0" eb="2">
      <t>コクド</t>
    </rPh>
    <rPh sb="2" eb="4">
      <t>タロウ</t>
    </rPh>
    <phoneticPr fontId="6"/>
  </si>
  <si>
    <t>郵便物の送付先住所</t>
    <rPh sb="0" eb="3">
      <t>ユウビンブツ</t>
    </rPh>
    <rPh sb="4" eb="7">
      <t>ソウフサキ</t>
    </rPh>
    <rPh sb="7" eb="9">
      <t>ジュウショ</t>
    </rPh>
    <phoneticPr fontId="4"/>
  </si>
  <si>
    <t>〒100-8918　東京都千代田区霞が関2-1-3</t>
    <phoneticPr fontId="6"/>
  </si>
  <si>
    <t>所属</t>
    <rPh sb="0" eb="2">
      <t>ショゾク</t>
    </rPh>
    <phoneticPr fontId="4"/>
  </si>
  <si>
    <t>氏名ふりがな</t>
    <rPh sb="0" eb="2">
      <t>シメイ</t>
    </rPh>
    <phoneticPr fontId="4"/>
  </si>
  <si>
    <t>電話番号</t>
    <rPh sb="0" eb="4">
      <t>デンワバンゴウ</t>
    </rPh>
    <phoneticPr fontId="4"/>
  </si>
  <si>
    <t>FAX番号</t>
    <rPh sb="3" eb="5">
      <t>バンゴウ</t>
    </rPh>
    <phoneticPr fontId="4"/>
  </si>
  <si>
    <t>e-mail</t>
  </si>
  <si>
    <t>担当者①</t>
    <rPh sb="0" eb="3">
      <t>タントウシャ</t>
    </rPh>
    <phoneticPr fontId="4"/>
  </si>
  <si>
    <t>事務課</t>
    <rPh sb="0" eb="2">
      <t>ジム</t>
    </rPh>
    <rPh sb="2" eb="3">
      <t>カ</t>
    </rPh>
    <phoneticPr fontId="6"/>
  </si>
  <si>
    <t>主任</t>
    <rPh sb="0" eb="2">
      <t>シュニン</t>
    </rPh>
    <phoneticPr fontId="6"/>
  </si>
  <si>
    <t>国土次郎</t>
    <rPh sb="0" eb="2">
      <t>コクド</t>
    </rPh>
    <rPh sb="2" eb="4">
      <t>ジロウ</t>
    </rPh>
    <phoneticPr fontId="6"/>
  </si>
  <si>
    <t>こくどじろう</t>
    <phoneticPr fontId="6"/>
  </si>
  <si>
    <t>080-0000-0000</t>
    <phoneticPr fontId="6"/>
  </si>
  <si>
    <t>kokudoziro@abc</t>
    <phoneticPr fontId="6"/>
  </si>
  <si>
    <t>担当者②</t>
    <rPh sb="0" eb="3">
      <t>タントウシャ</t>
    </rPh>
    <phoneticPr fontId="4"/>
  </si>
  <si>
    <t>事務課</t>
    <rPh sb="0" eb="3">
      <t>ジムカ</t>
    </rPh>
    <phoneticPr fontId="6"/>
  </si>
  <si>
    <t>副主任</t>
    <rPh sb="0" eb="3">
      <t>フクシュニン</t>
    </rPh>
    <phoneticPr fontId="6"/>
  </si>
  <si>
    <t>国土三郎</t>
    <rPh sb="0" eb="2">
      <t>コクド</t>
    </rPh>
    <rPh sb="2" eb="4">
      <t>サブロウ</t>
    </rPh>
    <phoneticPr fontId="6"/>
  </si>
  <si>
    <t>こくどさぶろう</t>
    <phoneticPr fontId="6"/>
  </si>
  <si>
    <t>090-0000-0000</t>
    <phoneticPr fontId="6"/>
  </si>
  <si>
    <t>kokudosaburo@abc</t>
    <phoneticPr fontId="6"/>
  </si>
  <si>
    <t>■請求書関係</t>
    <rPh sb="1" eb="4">
      <t>セイキュウショ</t>
    </rPh>
    <phoneticPr fontId="4"/>
  </si>
  <si>
    <t>本件責任者：</t>
    <rPh sb="0" eb="2">
      <t>ホンケン</t>
    </rPh>
    <rPh sb="2" eb="5">
      <t>セキニンシャ</t>
    </rPh>
    <phoneticPr fontId="4"/>
  </si>
  <si>
    <t>国土太郎</t>
    <rPh sb="0" eb="4">
      <t>コクドタロウ</t>
    </rPh>
    <phoneticPr fontId="6"/>
  </si>
  <si>
    <t>連絡先：</t>
    <rPh sb="0" eb="3">
      <t>レンラクサキ</t>
    </rPh>
    <phoneticPr fontId="4"/>
  </si>
  <si>
    <t>000-0000-0000</t>
    <phoneticPr fontId="6"/>
  </si>
  <si>
    <t>担当者：</t>
    <rPh sb="0" eb="3">
      <t>タントウシャ</t>
    </rPh>
    <phoneticPr fontId="4"/>
  </si>
  <si>
    <t>国土次郎</t>
    <rPh sb="0" eb="4">
      <t>コクドジロウ</t>
    </rPh>
    <phoneticPr fontId="6"/>
  </si>
  <si>
    <t>■検収調書A関係（求人情報発信費：就職情報掲載料等）</t>
    <rPh sb="1" eb="3">
      <t>ケンシュウ</t>
    </rPh>
    <rPh sb="3" eb="5">
      <t>チョウショ</t>
    </rPh>
    <rPh sb="6" eb="8">
      <t>カンケイ</t>
    </rPh>
    <rPh sb="9" eb="16">
      <t>キュウジンジョウホウハッシンヒ</t>
    </rPh>
    <rPh sb="17" eb="19">
      <t>シュウショク</t>
    </rPh>
    <rPh sb="19" eb="21">
      <t>ジョウホウ</t>
    </rPh>
    <rPh sb="21" eb="24">
      <t>ケイサイリョウ</t>
    </rPh>
    <rPh sb="24" eb="25">
      <t>トウ</t>
    </rPh>
    <phoneticPr fontId="4"/>
  </si>
  <si>
    <t>検収日</t>
    <rPh sb="0" eb="3">
      <t>ケンシュウビ</t>
    </rPh>
    <phoneticPr fontId="4"/>
  </si>
  <si>
    <t>検収員①役職</t>
    <rPh sb="0" eb="2">
      <t>ケンシュウ</t>
    </rPh>
    <rPh sb="2" eb="3">
      <t>イン</t>
    </rPh>
    <rPh sb="4" eb="6">
      <t>ヤクショク</t>
    </rPh>
    <phoneticPr fontId="4"/>
  </si>
  <si>
    <t>施設長</t>
    <rPh sb="0" eb="2">
      <t>シセツ</t>
    </rPh>
    <rPh sb="2" eb="3">
      <t>チョウ</t>
    </rPh>
    <phoneticPr fontId="6"/>
  </si>
  <si>
    <t>検収員①氏名</t>
    <rPh sb="0" eb="2">
      <t>ケンシュウ</t>
    </rPh>
    <rPh sb="2" eb="3">
      <t>イン</t>
    </rPh>
    <rPh sb="4" eb="6">
      <t>シメイ</t>
    </rPh>
    <phoneticPr fontId="4"/>
  </si>
  <si>
    <t>検収員②役職</t>
    <rPh sb="0" eb="2">
      <t>ケンシュウ</t>
    </rPh>
    <rPh sb="2" eb="3">
      <t>イン</t>
    </rPh>
    <rPh sb="4" eb="6">
      <t>ヤクショク</t>
    </rPh>
    <phoneticPr fontId="4"/>
  </si>
  <si>
    <t>副施設長</t>
    <rPh sb="0" eb="4">
      <t>フクシセツチョウ</t>
    </rPh>
    <phoneticPr fontId="6"/>
  </si>
  <si>
    <t>検収員②氏名</t>
    <rPh sb="0" eb="2">
      <t>ケンシュウ</t>
    </rPh>
    <rPh sb="2" eb="3">
      <t>イン</t>
    </rPh>
    <rPh sb="4" eb="6">
      <t>シメイ</t>
    </rPh>
    <phoneticPr fontId="4"/>
  </si>
  <si>
    <t>国土三郎</t>
    <rPh sb="0" eb="4">
      <t>コクドサブロウ</t>
    </rPh>
    <phoneticPr fontId="6"/>
  </si>
  <si>
    <t>■検収調書B関係（求人情報発信費：職業紹介手数料等）</t>
    <rPh sb="1" eb="3">
      <t>ケンシュウ</t>
    </rPh>
    <rPh sb="3" eb="5">
      <t>チョウショ</t>
    </rPh>
    <rPh sb="6" eb="8">
      <t>カンケイ</t>
    </rPh>
    <rPh sb="9" eb="16">
      <t>キュウジンジョウホウハッシンヒ</t>
    </rPh>
    <rPh sb="17" eb="24">
      <t>ショクギョウショウカイテスウリョウ</t>
    </rPh>
    <rPh sb="24" eb="25">
      <t>トウ</t>
    </rPh>
    <phoneticPr fontId="4"/>
  </si>
  <si>
    <t>【入力シート】在宅療養環境整備事業　★継続経費（令和８年２月までに事業完了の場合）</t>
    <phoneticPr fontId="4"/>
  </si>
  <si>
    <t>金融機関コード</t>
    <phoneticPr fontId="9"/>
  </si>
  <si>
    <t>税込み</t>
  </si>
  <si>
    <t>〒</t>
    <phoneticPr fontId="4"/>
  </si>
  <si>
    <t>（様式第１の２）</t>
    <phoneticPr fontId="4"/>
  </si>
  <si>
    <t>株式会社博報堂プロダクツ　</t>
    <rPh sb="0" eb="7">
      <t>カブシキガイシャハクホウドウ</t>
    </rPh>
    <phoneticPr fontId="4"/>
  </si>
  <si>
    <t>代表取締役社長　橋本 昌和　殿</t>
    <phoneticPr fontId="6"/>
  </si>
  <si>
    <t>法人名</t>
    <rPh sb="0" eb="3">
      <t>ホウジンメイ</t>
    </rPh>
    <phoneticPr fontId="4"/>
  </si>
  <si>
    <t>代表者名</t>
    <rPh sb="0" eb="4">
      <t>ダイヒョウシャメイ</t>
    </rPh>
    <phoneticPr fontId="4"/>
  </si>
  <si>
    <t>令和７年度被害者保護増進等事業費補助金
（自動車事故被害者支援体制等整備事業）
補助金交付申請兼実績報告書</t>
    <rPh sb="0" eb="2">
      <t>レイワ</t>
    </rPh>
    <rPh sb="3" eb="5">
      <t>ネンド</t>
    </rPh>
    <rPh sb="5" eb="8">
      <t>ヒガイシャ</t>
    </rPh>
    <rPh sb="8" eb="10">
      <t>ホゴ</t>
    </rPh>
    <rPh sb="10" eb="12">
      <t>ゾウシン</t>
    </rPh>
    <rPh sb="12" eb="13">
      <t>トウ</t>
    </rPh>
    <rPh sb="13" eb="16">
      <t>ジギョウヒ</t>
    </rPh>
    <rPh sb="16" eb="19">
      <t>ホジョキン</t>
    </rPh>
    <rPh sb="21" eb="24">
      <t>ジドウシャ</t>
    </rPh>
    <rPh sb="24" eb="26">
      <t>ジコ</t>
    </rPh>
    <rPh sb="26" eb="29">
      <t>ヒガイシャ</t>
    </rPh>
    <rPh sb="29" eb="31">
      <t>シエン</t>
    </rPh>
    <rPh sb="31" eb="33">
      <t>タイセイ</t>
    </rPh>
    <rPh sb="33" eb="34">
      <t>トウ</t>
    </rPh>
    <rPh sb="34" eb="36">
      <t>セイビ</t>
    </rPh>
    <rPh sb="36" eb="38">
      <t>ジギョウ</t>
    </rPh>
    <rPh sb="40" eb="43">
      <t>ホジョキン</t>
    </rPh>
    <rPh sb="43" eb="45">
      <t>コウフ</t>
    </rPh>
    <rPh sb="45" eb="47">
      <t>シンセイ</t>
    </rPh>
    <rPh sb="47" eb="48">
      <t>ケン</t>
    </rPh>
    <rPh sb="48" eb="50">
      <t>ジッセキ</t>
    </rPh>
    <rPh sb="50" eb="52">
      <t>ホウコク</t>
    </rPh>
    <rPh sb="52" eb="53">
      <t>ショ</t>
    </rPh>
    <phoneticPr fontId="4"/>
  </si>
  <si>
    <t>　令和７年度被害者保護増進等事業費補助金（自動車事故被害者支援体制等整備事業）交付規程第４条第２項の規定に基づき、別紙関係書類を添えて交付を申請するとともに、被害者保護増進等事業費補助金にかかる補助対象事業（在宅療養環境整備事業）を完了したので、交付規程第１４条の規定に基づき、下記のとおり報告します。</t>
    <rPh sb="104" eb="106">
      <t>ザイタク</t>
    </rPh>
    <rPh sb="106" eb="108">
      <t>リョウヨウ</t>
    </rPh>
    <rPh sb="108" eb="110">
      <t>カンキョウ</t>
    </rPh>
    <rPh sb="110" eb="114">
      <t>セイビジギョウ</t>
    </rPh>
    <phoneticPr fontId="4"/>
  </si>
  <si>
    <t>記</t>
    <rPh sb="0" eb="1">
      <t>キ</t>
    </rPh>
    <phoneticPr fontId="4"/>
  </si>
  <si>
    <t>1.　補助対象事業の種別</t>
    <rPh sb="10" eb="12">
      <t>シュベツ</t>
    </rPh>
    <phoneticPr fontId="4"/>
  </si>
  <si>
    <t>別紙　令和７年度自動車事故被害者支援体制等整備事業</t>
    <rPh sb="0" eb="2">
      <t>ベッシ</t>
    </rPh>
    <phoneticPr fontId="4"/>
  </si>
  <si>
    <t>（在宅療養環境整備事業）実施・経費報告書兼収支予算書のとおり</t>
    <rPh sb="1" eb="5">
      <t>ザイタクリョウヨウ</t>
    </rPh>
    <phoneticPr fontId="4"/>
  </si>
  <si>
    <t>2.　補助対象事業の内容　　　　</t>
    <rPh sb="7" eb="9">
      <t>ジギョウ</t>
    </rPh>
    <rPh sb="10" eb="12">
      <t>ナイヨウ</t>
    </rPh>
    <phoneticPr fontId="4"/>
  </si>
  <si>
    <t>3.　補助対象経費</t>
    <rPh sb="5" eb="7">
      <t>タイショウ</t>
    </rPh>
    <rPh sb="7" eb="9">
      <t>ケイヒ</t>
    </rPh>
    <phoneticPr fontId="4"/>
  </si>
  <si>
    <t>金</t>
  </si>
  <si>
    <t>円</t>
    <rPh sb="0" eb="1">
      <t>エン</t>
    </rPh>
    <phoneticPr fontId="4"/>
  </si>
  <si>
    <t>4.　補助金交付申請額</t>
    <phoneticPr fontId="4"/>
  </si>
  <si>
    <t>5.　補助金充当予定額</t>
    <rPh sb="6" eb="8">
      <t>ジュウトウ</t>
    </rPh>
    <rPh sb="8" eb="10">
      <t>ヨテイ</t>
    </rPh>
    <phoneticPr fontId="4"/>
  </si>
  <si>
    <t>6.　完了した補助対象事業の概要</t>
    <rPh sb="3" eb="5">
      <t>カンリョウ</t>
    </rPh>
    <rPh sb="7" eb="11">
      <t>ホジョタイショウ</t>
    </rPh>
    <rPh sb="11" eb="13">
      <t>ジギョウ</t>
    </rPh>
    <rPh sb="14" eb="16">
      <t>ガイヨウ</t>
    </rPh>
    <phoneticPr fontId="4"/>
  </si>
  <si>
    <t>7.　添付書類</t>
    <rPh sb="3" eb="7">
      <t>テンプショルイ</t>
    </rPh>
    <phoneticPr fontId="4"/>
  </si>
  <si>
    <t>　(1) 申請者の営む主な事業及びその内容</t>
  </si>
  <si>
    <t>　(2) 申請者の資産及び負債に関する事項</t>
  </si>
  <si>
    <t>　(3) 補助対象事業に関する収支予算書</t>
  </si>
  <si>
    <t>　(4) その他博報堂プロダクツが指示する書面等</t>
    <phoneticPr fontId="4"/>
  </si>
  <si>
    <t>（備考）用紙は、日本産業規格Ａ４とし、縦位置とする。</t>
    <phoneticPr fontId="4"/>
  </si>
  <si>
    <t>（別紙）</t>
    <phoneticPr fontId="7"/>
  </si>
  <si>
    <t>令和７年度自動車事故被害者支援体制等整備事業（在宅療養環境整備事業）実施・経費報告書兼収支予算書</t>
    <rPh sb="10" eb="13">
      <t>ヒガイシャ</t>
    </rPh>
    <rPh sb="13" eb="15">
      <t>シエン</t>
    </rPh>
    <rPh sb="15" eb="17">
      <t>タイセイ</t>
    </rPh>
    <rPh sb="17" eb="18">
      <t>トウ</t>
    </rPh>
    <rPh sb="18" eb="20">
      <t>セイビ</t>
    </rPh>
    <rPh sb="23" eb="27">
      <t>ザイタクリョウヨウ</t>
    </rPh>
    <rPh sb="27" eb="29">
      <t>カンキョウ</t>
    </rPh>
    <rPh sb="29" eb="31">
      <t>セイビ</t>
    </rPh>
    <rPh sb="31" eb="33">
      <t>ジギョウ</t>
    </rPh>
    <rPh sb="42" eb="43">
      <t>ケン</t>
    </rPh>
    <rPh sb="45" eb="48">
      <t>ヨサンショ</t>
    </rPh>
    <phoneticPr fontId="8"/>
  </si>
  <si>
    <t>１．実施した補助対象事業の内容</t>
    <rPh sb="2" eb="4">
      <t>ジッシ</t>
    </rPh>
    <rPh sb="6" eb="8">
      <t>ホジョ</t>
    </rPh>
    <rPh sb="8" eb="10">
      <t>タイショウ</t>
    </rPh>
    <rPh sb="10" eb="12">
      <t>ジギョウ</t>
    </rPh>
    <rPh sb="13" eb="15">
      <t>ナイヨウ</t>
    </rPh>
    <phoneticPr fontId="8"/>
  </si>
  <si>
    <t>補助対象経費</t>
    <rPh sb="0" eb="2">
      <t>ホジョ</t>
    </rPh>
    <rPh sb="2" eb="4">
      <t>タイショウ</t>
    </rPh>
    <rPh sb="4" eb="6">
      <t>ケイヒ</t>
    </rPh>
    <phoneticPr fontId="8"/>
  </si>
  <si>
    <t>財源区分</t>
    <rPh sb="0" eb="2">
      <t>ザイゲン</t>
    </rPh>
    <rPh sb="2" eb="4">
      <t>クブン</t>
    </rPh>
    <phoneticPr fontId="8"/>
  </si>
  <si>
    <t>備考</t>
    <rPh sb="0" eb="2">
      <t>ビコウ</t>
    </rPh>
    <phoneticPr fontId="8"/>
  </si>
  <si>
    <t>費目（細目）・実施内容</t>
    <rPh sb="0" eb="1">
      <t>ヒ</t>
    </rPh>
    <rPh sb="1" eb="2">
      <t>メ</t>
    </rPh>
    <rPh sb="3" eb="5">
      <t>サイモク</t>
    </rPh>
    <rPh sb="7" eb="9">
      <t>ジッシ</t>
    </rPh>
    <rPh sb="9" eb="11">
      <t>ナイヨウ</t>
    </rPh>
    <phoneticPr fontId="8"/>
  </si>
  <si>
    <t>金額</t>
    <rPh sb="0" eb="2">
      <t>キンガク</t>
    </rPh>
    <phoneticPr fontId="8"/>
  </si>
  <si>
    <t>積算内訳</t>
    <rPh sb="0" eb="2">
      <t>セキサン</t>
    </rPh>
    <rPh sb="2" eb="4">
      <t>ウチワケ</t>
    </rPh>
    <phoneticPr fontId="8"/>
  </si>
  <si>
    <t>補助金申請額</t>
    <rPh sb="0" eb="3">
      <t>ホジョキン</t>
    </rPh>
    <rPh sb="3" eb="5">
      <t>シンセイ</t>
    </rPh>
    <rPh sb="5" eb="6">
      <t>ガク</t>
    </rPh>
    <phoneticPr fontId="8"/>
  </si>
  <si>
    <t>合計自己負担額</t>
  </si>
  <si>
    <t>その他の収入</t>
    <rPh sb="2" eb="3">
      <t>タ</t>
    </rPh>
    <rPh sb="4" eb="6">
      <t>シュウニュウ</t>
    </rPh>
    <phoneticPr fontId="8"/>
  </si>
  <si>
    <t>(１)求人情報発信費</t>
    <rPh sb="3" eb="5">
      <t>キュウジン</t>
    </rPh>
    <rPh sb="5" eb="7">
      <t>ジョウホウ</t>
    </rPh>
    <rPh sb="7" eb="9">
      <t>ハッシン</t>
    </rPh>
    <rPh sb="9" eb="10">
      <t>ヒ</t>
    </rPh>
    <phoneticPr fontId="6"/>
  </si>
  <si>
    <t>イ　就職情報掲載料、新聞広告、パンフレット作成等</t>
    <phoneticPr fontId="6"/>
  </si>
  <si>
    <t>実施期間</t>
    <rPh sb="0" eb="2">
      <t>ジッシ</t>
    </rPh>
    <rPh sb="2" eb="4">
      <t>キカン</t>
    </rPh>
    <phoneticPr fontId="6"/>
  </si>
  <si>
    <t>ロ　職業紹介手数料、採用課金型求人掲載料</t>
    <rPh sb="2" eb="4">
      <t>ショクギョウ</t>
    </rPh>
    <rPh sb="4" eb="6">
      <t>ショウカイ</t>
    </rPh>
    <rPh sb="6" eb="9">
      <t>テスウリョウ</t>
    </rPh>
    <rPh sb="10" eb="12">
      <t>サイヨウ</t>
    </rPh>
    <rPh sb="12" eb="15">
      <t>カキンガタ</t>
    </rPh>
    <rPh sb="15" eb="17">
      <t>キュウジン</t>
    </rPh>
    <rPh sb="17" eb="20">
      <t>ケイサイリョウ</t>
    </rPh>
    <phoneticPr fontId="6"/>
  </si>
  <si>
    <t>雇用開始日</t>
    <rPh sb="0" eb="5">
      <t>コヨウカイシビ</t>
    </rPh>
    <phoneticPr fontId="6"/>
  </si>
  <si>
    <t>(２)研修等経費</t>
    <rPh sb="3" eb="6">
      <t>ケンシュウトウ</t>
    </rPh>
    <rPh sb="6" eb="8">
      <t>ケイヒ</t>
    </rPh>
    <phoneticPr fontId="6"/>
  </si>
  <si>
    <t>イ　研修等に参加する場合</t>
    <rPh sb="2" eb="5">
      <t>ケンシュウトウ</t>
    </rPh>
    <rPh sb="6" eb="8">
      <t>サンカ</t>
    </rPh>
    <rPh sb="10" eb="12">
      <t>バアイ</t>
    </rPh>
    <phoneticPr fontId="6"/>
  </si>
  <si>
    <t>開催場所</t>
    <rPh sb="0" eb="2">
      <t>カイサイ</t>
    </rPh>
    <rPh sb="2" eb="4">
      <t>バショ</t>
    </rPh>
    <phoneticPr fontId="6"/>
  </si>
  <si>
    <t>旅費</t>
    <rPh sb="0" eb="2">
      <t>リョヒ</t>
    </rPh>
    <phoneticPr fontId="6"/>
  </si>
  <si>
    <t>参加費等</t>
    <rPh sb="0" eb="3">
      <t>サンカヒ</t>
    </rPh>
    <rPh sb="3" eb="4">
      <t>トウ</t>
    </rPh>
    <phoneticPr fontId="6"/>
  </si>
  <si>
    <t>合　　　計</t>
    <rPh sb="0" eb="1">
      <t>ゴウ</t>
    </rPh>
    <rPh sb="4" eb="5">
      <t>ケイ</t>
    </rPh>
    <phoneticPr fontId="4"/>
  </si>
  <si>
    <t>1　　補助率50％ 200万以上
2　　補助率50％ 200万未満
3　　補助率100％ 200万以上
4　   補助率100％ 200万未満</t>
    <phoneticPr fontId="6"/>
  </si>
  <si>
    <t>２.申請日時点における利用者の状況（利用見込みを含む）</t>
    <rPh sb="2" eb="7">
      <t>シンセイビジテン</t>
    </rPh>
    <rPh sb="11" eb="13">
      <t>リヨウ</t>
    </rPh>
    <rPh sb="13" eb="14">
      <t>シャ</t>
    </rPh>
    <rPh sb="15" eb="17">
      <t>ジョウキョウ</t>
    </rPh>
    <rPh sb="18" eb="20">
      <t>リヨウ</t>
    </rPh>
    <rPh sb="20" eb="22">
      <t>ミコ</t>
    </rPh>
    <rPh sb="24" eb="25">
      <t>フク</t>
    </rPh>
    <phoneticPr fontId="8"/>
  </si>
  <si>
    <t>定員</t>
    <rPh sb="0" eb="2">
      <t>テイイン</t>
    </rPh>
    <phoneticPr fontId="8"/>
  </si>
  <si>
    <t>名</t>
    <rPh sb="0" eb="1">
      <t>メイ</t>
    </rPh>
    <phoneticPr fontId="8"/>
  </si>
  <si>
    <t>利用者数</t>
    <rPh sb="0" eb="2">
      <t>リヨウ</t>
    </rPh>
    <rPh sb="2" eb="3">
      <t>シャ</t>
    </rPh>
    <rPh sb="3" eb="4">
      <t>スウ</t>
    </rPh>
    <phoneticPr fontId="8"/>
  </si>
  <si>
    <t>うち申請日時点における自動車事故被害者※の数</t>
    <rPh sb="2" eb="5">
      <t>シンセイビ</t>
    </rPh>
    <rPh sb="5" eb="7">
      <t>ジテン</t>
    </rPh>
    <rPh sb="11" eb="14">
      <t>ジドウシャ</t>
    </rPh>
    <rPh sb="14" eb="16">
      <t>ジコ</t>
    </rPh>
    <rPh sb="16" eb="19">
      <t>ヒガイシャ</t>
    </rPh>
    <rPh sb="21" eb="22">
      <t>スウ</t>
    </rPh>
    <phoneticPr fontId="8"/>
  </si>
  <si>
    <t>今後の自動車事故被害者※の利用見込み数</t>
    <rPh sb="13" eb="15">
      <t>リヨウ</t>
    </rPh>
    <rPh sb="18" eb="19">
      <t>スウ</t>
    </rPh>
    <phoneticPr fontId="8"/>
  </si>
  <si>
    <t>※当該事業における自動車事故被害者とは、（独）自動車事故対策機構（NASVA)による介護料受給資格者及び自動車損害賠償保障法施行令別表第一第２級以上の等級認定を受けた者をいいます。障害者手帳の等級とは異なりますのでご注意願います。</t>
    <rPh sb="9" eb="12">
      <t>ジドウシャ</t>
    </rPh>
    <rPh sb="12" eb="14">
      <t>ジコ</t>
    </rPh>
    <rPh sb="14" eb="17">
      <t>ヒガイシャ</t>
    </rPh>
    <rPh sb="75" eb="77">
      <t>トウキュウ</t>
    </rPh>
    <rPh sb="77" eb="79">
      <t>ニンテイ</t>
    </rPh>
    <rPh sb="80" eb="81">
      <t>ウ</t>
    </rPh>
    <rPh sb="83" eb="84">
      <t>シャ</t>
    </rPh>
    <phoneticPr fontId="8"/>
  </si>
  <si>
    <t>３.求人情報発信費、研修等経費の交付を受けることにより得られた効果と今後の活用方法</t>
  </si>
  <si>
    <t>得られた効果</t>
  </si>
  <si>
    <t>得られた効果の活用方法</t>
  </si>
  <si>
    <t>４.補助対象事業に関する収支計算書</t>
    <rPh sb="2" eb="4">
      <t>ホジョ</t>
    </rPh>
    <rPh sb="4" eb="6">
      <t>タイショウ</t>
    </rPh>
    <rPh sb="6" eb="8">
      <t>ジギョウ</t>
    </rPh>
    <rPh sb="9" eb="10">
      <t>カン</t>
    </rPh>
    <rPh sb="12" eb="14">
      <t>シュウシ</t>
    </rPh>
    <rPh sb="14" eb="17">
      <t>ケイサンショ</t>
    </rPh>
    <phoneticPr fontId="8"/>
  </si>
  <si>
    <t>収入の部</t>
    <rPh sb="0" eb="2">
      <t>シュウニュウ</t>
    </rPh>
    <rPh sb="3" eb="4">
      <t>ブ</t>
    </rPh>
    <phoneticPr fontId="8"/>
  </si>
  <si>
    <t>支出の部</t>
    <rPh sb="0" eb="2">
      <t>シシュツ</t>
    </rPh>
    <rPh sb="3" eb="4">
      <t>ブ</t>
    </rPh>
    <phoneticPr fontId="8"/>
  </si>
  <si>
    <t>収支差額(A)-(B)</t>
    <rPh sb="0" eb="2">
      <t>シュウシ</t>
    </rPh>
    <rPh sb="2" eb="4">
      <t>サガク</t>
    </rPh>
    <phoneticPr fontId="8"/>
  </si>
  <si>
    <t>科目</t>
    <rPh sb="0" eb="2">
      <t>カモク</t>
    </rPh>
    <phoneticPr fontId="8"/>
  </si>
  <si>
    <t>予算額</t>
    <rPh sb="0" eb="3">
      <t>ヨサンガク</t>
    </rPh>
    <phoneticPr fontId="8"/>
  </si>
  <si>
    <t>新設等支援費</t>
    <rPh sb="0" eb="2">
      <t>シンセツ</t>
    </rPh>
    <rPh sb="2" eb="3">
      <t>トウ</t>
    </rPh>
    <rPh sb="3" eb="6">
      <t>シエンピ</t>
    </rPh>
    <phoneticPr fontId="8"/>
  </si>
  <si>
    <t>自動車事故対策費補助金</t>
    <rPh sb="0" eb="3">
      <t>ジドウシャ</t>
    </rPh>
    <rPh sb="3" eb="5">
      <t>ジコ</t>
    </rPh>
    <rPh sb="5" eb="8">
      <t>タイサクヒ</t>
    </rPh>
    <rPh sb="8" eb="11">
      <t>ホジョキン</t>
    </rPh>
    <phoneticPr fontId="8"/>
  </si>
  <si>
    <t>人材雇用費</t>
    <rPh sb="0" eb="5">
      <t>ジンザイコヨウヒ</t>
    </rPh>
    <phoneticPr fontId="8"/>
  </si>
  <si>
    <t>自己負担額</t>
    <rPh sb="0" eb="2">
      <t>ジコ</t>
    </rPh>
    <rPh sb="2" eb="5">
      <t>フタンガク</t>
    </rPh>
    <phoneticPr fontId="8"/>
  </si>
  <si>
    <t>求人情報発信費</t>
    <rPh sb="0" eb="7">
      <t>キュウジンジョウホウハッシンヒ</t>
    </rPh>
    <phoneticPr fontId="8"/>
  </si>
  <si>
    <t>その他</t>
    <rPh sb="2" eb="3">
      <t>タ</t>
    </rPh>
    <phoneticPr fontId="8"/>
  </si>
  <si>
    <t>研修等経費</t>
    <rPh sb="0" eb="5">
      <t>ケンシュウトウケイヒ</t>
    </rPh>
    <phoneticPr fontId="8"/>
  </si>
  <si>
    <t>継続経費</t>
    <rPh sb="0" eb="2">
      <t>ケイゾク</t>
    </rPh>
    <rPh sb="2" eb="4">
      <t>ケイヒ</t>
    </rPh>
    <phoneticPr fontId="8"/>
  </si>
  <si>
    <t>収入合計（A)</t>
    <rPh sb="0" eb="2">
      <t>シュウニュウ</t>
    </rPh>
    <rPh sb="2" eb="4">
      <t>ゴウケイ</t>
    </rPh>
    <phoneticPr fontId="8"/>
  </si>
  <si>
    <t>支出合計（B)</t>
    <rPh sb="0" eb="2">
      <t>シシュツ</t>
    </rPh>
    <rPh sb="2" eb="4">
      <t>ゴウケイ</t>
    </rPh>
    <phoneticPr fontId="8"/>
  </si>
  <si>
    <t>５．補助金交付申請に関する担当者</t>
    <rPh sb="2" eb="5">
      <t>ホジョキン</t>
    </rPh>
    <rPh sb="5" eb="7">
      <t>コウフ</t>
    </rPh>
    <rPh sb="7" eb="9">
      <t>シンセイ</t>
    </rPh>
    <rPh sb="10" eb="11">
      <t>カン</t>
    </rPh>
    <rPh sb="13" eb="16">
      <t>タントウシャ</t>
    </rPh>
    <phoneticPr fontId="8"/>
  </si>
  <si>
    <t>郵便物の宛名</t>
    <rPh sb="0" eb="3">
      <t>ユウビンブツ</t>
    </rPh>
    <rPh sb="4" eb="6">
      <t>アテナ</t>
    </rPh>
    <phoneticPr fontId="8"/>
  </si>
  <si>
    <t>郵便物の送付先住所</t>
    <rPh sb="0" eb="3">
      <t>ユウビンブツ</t>
    </rPh>
    <rPh sb="4" eb="7">
      <t>ソウフサキ</t>
    </rPh>
    <rPh sb="7" eb="9">
      <t>ジュウショ</t>
    </rPh>
    <phoneticPr fontId="8"/>
  </si>
  <si>
    <t>所属</t>
    <rPh sb="0" eb="2">
      <t>ショゾク</t>
    </rPh>
    <phoneticPr fontId="8"/>
  </si>
  <si>
    <t>役職</t>
    <rPh sb="0" eb="2">
      <t>ヤクショク</t>
    </rPh>
    <phoneticPr fontId="8"/>
  </si>
  <si>
    <t>氏名</t>
    <rPh sb="0" eb="2">
      <t>シメイ</t>
    </rPh>
    <phoneticPr fontId="8"/>
  </si>
  <si>
    <t>氏名ふりがな</t>
    <rPh sb="0" eb="2">
      <t>シメイ</t>
    </rPh>
    <phoneticPr fontId="8"/>
  </si>
  <si>
    <t>電話番号</t>
    <rPh sb="0" eb="4">
      <t>デンワバンゴウ</t>
    </rPh>
    <phoneticPr fontId="8"/>
  </si>
  <si>
    <t>FAX番号</t>
    <rPh sb="3" eb="5">
      <t>バンゴウ</t>
    </rPh>
    <phoneticPr fontId="8"/>
  </si>
  <si>
    <t>e-mail</t>
    <phoneticPr fontId="8"/>
  </si>
  <si>
    <t>担当者①</t>
    <rPh sb="0" eb="3">
      <t>タントウシャ</t>
    </rPh>
    <phoneticPr fontId="8"/>
  </si>
  <si>
    <t>担当者②</t>
    <rPh sb="0" eb="3">
      <t>タントウシャ</t>
    </rPh>
    <phoneticPr fontId="8"/>
  </si>
  <si>
    <t>令和　年　月　日</t>
  </si>
  <si>
    <t>株式会社博報堂プロダクツ　殿</t>
    <rPh sb="0" eb="7">
      <t>カブシキガイシャハクホウドウ</t>
    </rPh>
    <phoneticPr fontId="4"/>
  </si>
  <si>
    <t>申請者</t>
  </si>
  <si>
    <t>被害者保護増進等事業費補助金請求書</t>
    <phoneticPr fontId="4"/>
  </si>
  <si>
    <t>　令和７年度被害者保護増進等事業費補助金に係る補助対象事業(自動車事故被害者支援体制等整備事業(在宅療養環境整備事業))については、交付決定及び額の確定に基づき、下記のとおり支払を請求いたします。</t>
    <rPh sb="1" eb="3">
      <t>レイワ</t>
    </rPh>
    <rPh sb="48" eb="52">
      <t>ザイタクリョウヨウ</t>
    </rPh>
    <rPh sb="66" eb="68">
      <t>コウフ</t>
    </rPh>
    <rPh sb="68" eb="70">
      <t>ケッテイ</t>
    </rPh>
    <rPh sb="70" eb="71">
      <t>オヨ</t>
    </rPh>
    <rPh sb="72" eb="73">
      <t>ガク</t>
    </rPh>
    <rPh sb="74" eb="76">
      <t>カクテイ</t>
    </rPh>
    <rPh sb="77" eb="78">
      <t>モト</t>
    </rPh>
    <phoneticPr fontId="4"/>
  </si>
  <si>
    <t>記</t>
  </si>
  <si>
    <t>　　　1.　請　求　額</t>
  </si>
  <si>
    <t>　　　2.　受　取　人</t>
  </si>
  <si>
    <t>住所</t>
  </si>
  <si>
    <t>　　　 （口座名義人）</t>
  </si>
  <si>
    <t>氏名</t>
  </si>
  <si>
    <t>　　　3.　振込先金融機関及び支店名</t>
  </si>
  <si>
    <t>　　　4.　預金種別</t>
  </si>
  <si>
    <t>　　　5.  口座番号</t>
  </si>
  <si>
    <t>本件責任者：</t>
  </si>
  <si>
    <t>７．添付書類（４）その他博報堂プロダクツが指示する書面等</t>
  </si>
  <si>
    <t>　（実施細目　第３条　求人情報発信費　関係）</t>
  </si>
  <si>
    <t>検　収　調　書</t>
    <rPh sb="0" eb="1">
      <t>ケン</t>
    </rPh>
    <rPh sb="2" eb="3">
      <t>オサム</t>
    </rPh>
    <rPh sb="4" eb="5">
      <t>チョウ</t>
    </rPh>
    <rPh sb="6" eb="7">
      <t>ショ</t>
    </rPh>
    <phoneticPr fontId="4"/>
  </si>
  <si>
    <t>NO</t>
  </si>
  <si>
    <t>１．掲載内容、数量</t>
    <rPh sb="2" eb="4">
      <t>ケイサイ</t>
    </rPh>
    <rPh sb="4" eb="6">
      <t>ナイヨウ</t>
    </rPh>
    <rPh sb="7" eb="9">
      <t>スウリョウ</t>
    </rPh>
    <phoneticPr fontId="4"/>
  </si>
  <si>
    <t>税込額</t>
    <rPh sb="0" eb="2">
      <t>ゼイコ</t>
    </rPh>
    <rPh sb="2" eb="3">
      <t>ガク</t>
    </rPh>
    <phoneticPr fontId="4"/>
  </si>
  <si>
    <t>2.購入金額</t>
    <rPh sb="2" eb="4">
      <t>コウニュウ</t>
    </rPh>
    <rPh sb="4" eb="6">
      <t>キンガク</t>
    </rPh>
    <phoneticPr fontId="4"/>
  </si>
  <si>
    <t>（うち、消費税</t>
    <rPh sb="4" eb="7">
      <t>ショウヒゼイ</t>
    </rPh>
    <phoneticPr fontId="4"/>
  </si>
  <si>
    <t>3.納入年月日</t>
    <rPh sb="2" eb="4">
      <t>ノウニュウ</t>
    </rPh>
    <rPh sb="4" eb="7">
      <t>ネンガッピ</t>
    </rPh>
    <phoneticPr fontId="4"/>
  </si>
  <si>
    <t>4.サイトURL及び成果物の名称</t>
    <rPh sb="8" eb="9">
      <t>オヨ</t>
    </rPh>
    <rPh sb="10" eb="13">
      <t>セイカブツ</t>
    </rPh>
    <rPh sb="14" eb="16">
      <t>メイショウ</t>
    </rPh>
    <phoneticPr fontId="4"/>
  </si>
  <si>
    <t>5.運営会社名</t>
    <phoneticPr fontId="4"/>
  </si>
  <si>
    <t>6.検収成績</t>
    <rPh sb="2" eb="4">
      <t>ケンシュウ</t>
    </rPh>
    <rPh sb="4" eb="6">
      <t>セイセキ</t>
    </rPh>
    <phoneticPr fontId="4"/>
  </si>
  <si>
    <t>合　　　格</t>
    <rPh sb="0" eb="1">
      <t>ゴウ</t>
    </rPh>
    <rPh sb="4" eb="5">
      <t>カク</t>
    </rPh>
    <phoneticPr fontId="4"/>
  </si>
  <si>
    <t>上記の物件について正に検収しました。</t>
    <rPh sb="0" eb="2">
      <t>ジョウキ</t>
    </rPh>
    <rPh sb="3" eb="5">
      <t>ブッケン</t>
    </rPh>
    <rPh sb="9" eb="10">
      <t>マサ</t>
    </rPh>
    <rPh sb="11" eb="13">
      <t>ケンシュウ</t>
    </rPh>
    <phoneticPr fontId="4"/>
  </si>
  <si>
    <t>（検収日）</t>
    <rPh sb="1" eb="4">
      <t>ケンシュウビ</t>
    </rPh>
    <phoneticPr fontId="4"/>
  </si>
  <si>
    <t>検収者氏名</t>
    <rPh sb="0" eb="2">
      <t>ケンシュウ</t>
    </rPh>
    <rPh sb="2" eb="3">
      <t>シャ</t>
    </rPh>
    <rPh sb="3" eb="5">
      <t>シメイ</t>
    </rPh>
    <phoneticPr fontId="4"/>
  </si>
  <si>
    <t>（役職）</t>
    <rPh sb="1" eb="3">
      <t>ヤクショク</t>
    </rPh>
    <phoneticPr fontId="4"/>
  </si>
  <si>
    <t>（氏名）</t>
  </si>
  <si>
    <t>（注）</t>
  </si>
  <si>
    <r>
      <t>　契約した会社等によって検収日が異なる場合には、原則として、</t>
    </r>
    <r>
      <rPr>
        <u/>
        <sz val="8"/>
        <rFont val="游ゴシック"/>
        <family val="3"/>
        <charset val="128"/>
      </rPr>
      <t>会社毎に本書を作成</t>
    </r>
    <r>
      <rPr>
        <sz val="8"/>
        <rFont val="游ゴシック"/>
        <family val="3"/>
        <charset val="128"/>
      </rPr>
      <t>すること。また、当該様式内に必要事項が記入しきれない場合には、適宜、別の用紙を用いて作成すること。</t>
    </r>
    <rPh sb="1" eb="3">
      <t>ケイヤク</t>
    </rPh>
    <rPh sb="5" eb="7">
      <t>カイシャ</t>
    </rPh>
    <rPh sb="7" eb="8">
      <t>トウ</t>
    </rPh>
    <rPh sb="30" eb="32">
      <t>カイシャ</t>
    </rPh>
    <rPh sb="32" eb="33">
      <t>ゴト</t>
    </rPh>
    <rPh sb="73" eb="74">
      <t>ベツ</t>
    </rPh>
    <rPh sb="75" eb="77">
      <t>ヨウシ</t>
    </rPh>
    <rPh sb="78" eb="79">
      <t>モチ</t>
    </rPh>
    <phoneticPr fontId="10"/>
  </si>
  <si>
    <t>１．対象職員名、雇用形態</t>
    <rPh sb="2" eb="7">
      <t>タイショウショクインメイ</t>
    </rPh>
    <rPh sb="8" eb="12">
      <t>コヨウケイタイ</t>
    </rPh>
    <phoneticPr fontId="4"/>
  </si>
  <si>
    <t>4.紹介会社名</t>
    <rPh sb="2" eb="4">
      <t>ショウカイ</t>
    </rPh>
    <rPh sb="4" eb="6">
      <t>ガイシャ</t>
    </rPh>
    <phoneticPr fontId="4"/>
  </si>
  <si>
    <t>5.検収成績</t>
    <rPh sb="2" eb="4">
      <t>ケンシュウ</t>
    </rPh>
    <rPh sb="4" eb="6">
      <t>セイセキ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</si>
</sst>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quot;¥&quot;\-#,##0"/>
    <numFmt numFmtId="42" formatCode="_ &quot;¥&quot;* #,##0_ ;_ &quot;¥&quot;* \-#,##0_ ;_ &quot;¥&quot;* &quot;-&quot;_ ;_ @_ "/>
    <numFmt numFmtId="41" formatCode="_ * #,##0_ ;_ * \-#,##0_ ;_ * &quot;-&quot;_ ;_ @_ "/>
    <numFmt numFmtId="43" formatCode="_ * #,##0.00_ ;_ * \-#,##0.00_ ;_ * &quot;-&quot;??_ ;_ @_ "/>
    <numFmt numFmtId="176" formatCode="ggge&quot;年&quot;m&quot;月&quot;d&quot;日&quot;"/>
    <numFmt numFmtId="177" formatCode="gyy\.m\.d"/>
    <numFmt numFmtId="178" formatCode="gggyy&quot;年&quot;m&quot;月&quot;"/>
    <numFmt numFmtId="179" formatCode="#,##0&quot;円&quot;"/>
    <numFmt numFmtId="180" formatCode="gggyy&quot;年&quot;m&quot;月&quot;d&quot;日&quot;"/>
    <numFmt numFmtId="181" formatCode="[$-411]ggge&quot;年&quot;m&quot;月&quot;d&quot;日&quot;;\-;\-;@"/>
    <numFmt numFmtId="182" formatCode="&quot;¥&quot;#,##0_);[Red]\(&quot;¥&quot;#,##0\)"/>
    <numFmt numFmtId="183" formatCode="#,##0&quot;円）&quot;"/>
    <numFmt numFmtId="184" formatCode="[$-411]ggge&quot;年&quot;m&quot;月&quot;d&quot;日&quot;;@"/>
    <numFmt numFmtId="185" formatCode="#,###&quot;円&quot;"/>
    <numFmt numFmtId="186" formatCode="&quot;¥&quot;#,##0.0_);[Red]\(&quot;¥&quot;#,##0.0\)"/>
    <numFmt numFmtId="187" formatCode="[$-800411]ggge&quot;年&quot;m&quot;月&quot;d&quot;日&quot;;@"/>
    <numFmt numFmtId="188" formatCode="\ 0;\-0;"/>
    <numFmt numFmtId="189" formatCode="[&lt;=999]000;[&lt;=9999]000\-00;000\-0000"/>
  </numFmts>
  <fonts count="38">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2"/>
      <scheme val="minor"/>
    </font>
    <font>
      <sz val="6"/>
      <name val="ＭＳ Ｐゴシック"/>
      <family val="3"/>
      <scheme val="minor"/>
    </font>
    <font>
      <sz val="11"/>
      <color theme="1"/>
      <name val="ＭＳ Ｐゴシック"/>
      <family val="3"/>
      <scheme val="minor"/>
    </font>
    <font>
      <sz val="6"/>
      <name val="ＭＳ Ｐゴシック"/>
      <family val="3"/>
      <charset val="128"/>
      <scheme val="minor"/>
    </font>
    <font>
      <sz val="6"/>
      <name val="ＭＳ Ｐゴシック"/>
      <family val="3"/>
      <charset val="128"/>
    </font>
    <font>
      <sz val="6"/>
      <name val="ＭＳ Ｐゴシック"/>
      <family val="2"/>
      <charset val="128"/>
      <scheme val="minor"/>
    </font>
    <font>
      <sz val="6"/>
      <name val="游ゴシック"/>
      <family val="3"/>
    </font>
    <font>
      <sz val="6"/>
      <name val="ＭＳ Ｐゴシック"/>
      <family val="3"/>
    </font>
    <font>
      <sz val="11"/>
      <color theme="1"/>
      <name val="ＭＳ Ｐゴシック"/>
      <family val="3"/>
    </font>
    <font>
      <u/>
      <sz val="11"/>
      <color theme="10"/>
      <name val="ＭＳ Ｐゴシック"/>
      <family val="3"/>
      <scheme val="minor"/>
    </font>
    <font>
      <sz val="11"/>
      <color theme="1"/>
      <name val="游ゴシック"/>
      <family val="3"/>
      <charset val="128"/>
    </font>
    <font>
      <sz val="11"/>
      <name val="游ゴシック"/>
      <family val="3"/>
      <charset val="128"/>
    </font>
    <font>
      <sz val="9"/>
      <name val="游ゴシック"/>
      <family val="3"/>
      <charset val="128"/>
    </font>
    <font>
      <b/>
      <sz val="11"/>
      <color theme="1"/>
      <name val="游ゴシック"/>
      <family val="3"/>
      <charset val="128"/>
    </font>
    <font>
      <sz val="10"/>
      <name val="游ゴシック"/>
      <family val="3"/>
      <charset val="128"/>
    </font>
    <font>
      <u/>
      <sz val="11"/>
      <color theme="10"/>
      <name val="游ゴシック"/>
      <family val="3"/>
      <charset val="128"/>
    </font>
    <font>
      <b/>
      <sz val="11"/>
      <name val="游ゴシック"/>
      <family val="3"/>
      <charset val="128"/>
    </font>
    <font>
      <sz val="11"/>
      <color theme="0" tint="-0.249977111117893"/>
      <name val="游ゴシック"/>
      <family val="3"/>
      <charset val="128"/>
    </font>
    <font>
      <i/>
      <sz val="11"/>
      <name val="游ゴシック"/>
      <family val="3"/>
      <charset val="128"/>
    </font>
    <font>
      <i/>
      <sz val="8"/>
      <color theme="0" tint="-0.34998626667073579"/>
      <name val="游ゴシック"/>
      <family val="3"/>
      <charset val="128"/>
    </font>
    <font>
      <i/>
      <sz val="8"/>
      <name val="游ゴシック"/>
      <family val="3"/>
      <charset val="128"/>
    </font>
    <font>
      <u val="double"/>
      <sz val="11"/>
      <color theme="1"/>
      <name val="游ゴシック"/>
      <family val="3"/>
      <charset val="128"/>
    </font>
    <font>
      <b/>
      <u val="doubleAccounting"/>
      <sz val="11"/>
      <name val="游ゴシック"/>
      <family val="3"/>
      <charset val="128"/>
    </font>
    <font>
      <i/>
      <sz val="11"/>
      <color theme="1"/>
      <name val="游ゴシック"/>
      <family val="3"/>
      <charset val="128"/>
    </font>
    <font>
      <b/>
      <sz val="16"/>
      <name val="游ゴシック"/>
      <family val="3"/>
      <charset val="128"/>
    </font>
    <font>
      <i/>
      <sz val="8"/>
      <color theme="1"/>
      <name val="游ゴシック"/>
      <family val="3"/>
      <charset val="128"/>
    </font>
    <font>
      <sz val="8"/>
      <name val="游ゴシック"/>
      <family val="3"/>
      <charset val="128"/>
    </font>
    <font>
      <u/>
      <sz val="8"/>
      <name val="游ゴシック"/>
      <family val="3"/>
      <charset val="128"/>
    </font>
    <font>
      <sz val="6"/>
      <color theme="1"/>
      <name val="游ゴシック"/>
      <family val="3"/>
      <charset val="128"/>
    </font>
    <font>
      <sz val="10"/>
      <color theme="1"/>
      <name val="游ゴシック"/>
      <family val="3"/>
      <charset val="128"/>
    </font>
    <font>
      <b/>
      <sz val="16"/>
      <color theme="1"/>
      <name val="游ゴシック"/>
      <family val="3"/>
      <charset val="128"/>
    </font>
    <font>
      <b/>
      <sz val="9"/>
      <color indexed="81"/>
      <name val="游ゴシック"/>
      <family val="3"/>
      <charset val="128"/>
    </font>
    <font>
      <sz val="8"/>
      <color theme="1"/>
      <name val="游ゴシック"/>
      <family val="3"/>
      <charset val="128"/>
    </font>
    <font>
      <sz val="9"/>
      <color rgb="FFFF0000"/>
      <name val="游ゴシック"/>
      <family val="3"/>
      <charset val="128"/>
    </font>
    <font>
      <sz val="9"/>
      <color theme="1"/>
      <name val="游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s>
  <borders count="9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diagonalDown="1">
      <left/>
      <right/>
      <top style="medium">
        <color indexed="64"/>
      </top>
      <bottom style="thin">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diagonalDown="1">
      <left/>
      <right style="medium">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top style="thin">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style="double">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diagonalDown="1">
      <left style="thin">
        <color indexed="64"/>
      </left>
      <right/>
      <top/>
      <bottom/>
      <diagonal style="thin">
        <color indexed="64"/>
      </diagonal>
    </border>
    <border diagonalDown="1">
      <left style="thin">
        <color indexed="64"/>
      </left>
      <right/>
      <top/>
      <bottom style="double">
        <color indexed="64"/>
      </bottom>
      <diagonal style="thin">
        <color indexed="64"/>
      </diagonal>
    </border>
    <border diagonalDown="1">
      <left/>
      <right/>
      <top/>
      <bottom/>
      <diagonal style="thin">
        <color indexed="64"/>
      </diagonal>
    </border>
    <border diagonalDown="1">
      <left/>
      <right/>
      <top/>
      <bottom style="double">
        <color indexed="64"/>
      </bottom>
      <diagonal style="thin">
        <color indexed="64"/>
      </diagonal>
    </border>
    <border diagonalDown="1">
      <left/>
      <right style="thin">
        <color indexed="64"/>
      </right>
      <top/>
      <bottom/>
      <diagonal style="thin">
        <color indexed="64"/>
      </diagonal>
    </border>
    <border diagonalDown="1">
      <left/>
      <right style="thin">
        <color indexed="64"/>
      </right>
      <top/>
      <bottom style="double">
        <color indexed="64"/>
      </bottom>
      <diagonal style="thin">
        <color indexed="64"/>
      </diagonal>
    </border>
    <border>
      <left/>
      <right style="thin">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medium">
        <color indexed="64"/>
      </left>
      <right/>
      <top/>
      <bottom style="double">
        <color indexed="64"/>
      </bottom>
      <diagonal/>
    </border>
    <border>
      <left/>
      <right style="medium">
        <color indexed="64"/>
      </right>
      <top style="double">
        <color indexed="64"/>
      </top>
      <bottom style="medium">
        <color indexed="64"/>
      </bottom>
      <diagonal/>
    </border>
    <border diagonalDown="1">
      <left style="medium">
        <color indexed="64"/>
      </left>
      <right/>
      <top style="thin">
        <color indexed="64"/>
      </top>
      <bottom/>
      <diagonal style="medium">
        <color indexed="64"/>
      </diagonal>
    </border>
    <border diagonalDown="1">
      <left/>
      <right/>
      <top style="thin">
        <color indexed="64"/>
      </top>
      <bottom/>
      <diagonal style="medium">
        <color indexed="64"/>
      </diagonal>
    </border>
    <border diagonalDown="1">
      <left/>
      <right style="medium">
        <color indexed="64"/>
      </right>
      <top style="thin">
        <color indexed="64"/>
      </top>
      <bottom/>
      <diagonal style="medium">
        <color indexed="64"/>
      </diagonal>
    </border>
    <border diagonalDown="1">
      <left/>
      <right/>
      <top/>
      <bottom/>
      <diagonal style="medium">
        <color indexed="64"/>
      </diagonal>
    </border>
    <border diagonalDown="1">
      <left/>
      <right style="medium">
        <color indexed="64"/>
      </right>
      <top/>
      <bottom/>
      <diagonal style="medium">
        <color indexed="64"/>
      </diagonal>
    </border>
    <border diagonalDown="1">
      <left/>
      <right/>
      <top/>
      <bottom style="thin">
        <color indexed="64"/>
      </bottom>
      <diagonal style="medium">
        <color indexed="64"/>
      </diagonal>
    </border>
    <border diagonalDown="1">
      <left/>
      <right style="medium">
        <color indexed="64"/>
      </right>
      <top/>
      <bottom style="thin">
        <color indexed="64"/>
      </bottom>
      <diagonal style="medium">
        <color indexed="64"/>
      </diagonal>
    </border>
    <border>
      <left style="thin">
        <color rgb="FF000000"/>
      </left>
      <right/>
      <top style="medium">
        <color indexed="64"/>
      </top>
      <bottom style="medium">
        <color indexed="64"/>
      </bottom>
      <diagonal/>
    </border>
    <border>
      <left style="thin">
        <color indexed="64"/>
      </left>
      <right/>
      <top/>
      <bottom style="double">
        <color rgb="FF000000"/>
      </bottom>
      <diagonal/>
    </border>
    <border>
      <left/>
      <right/>
      <top/>
      <bottom style="double">
        <color rgb="FF000000"/>
      </bottom>
      <diagonal/>
    </border>
    <border>
      <left/>
      <right style="thin">
        <color indexed="64"/>
      </right>
      <top/>
      <bottom style="double">
        <color rgb="FF000000"/>
      </bottom>
      <diagonal/>
    </border>
  </borders>
  <cellStyleXfs count="7">
    <xf numFmtId="0" fontId="0" fillId="0" borderId="0">
      <alignment vertical="center"/>
    </xf>
    <xf numFmtId="0" fontId="3" fillId="0" borderId="0"/>
    <xf numFmtId="38" fontId="5" fillId="0" borderId="0" applyFont="0" applyFill="0" applyBorder="0" applyAlignment="0" applyProtection="0">
      <alignment vertical="center"/>
    </xf>
    <xf numFmtId="0" fontId="2" fillId="0" borderId="0">
      <alignment vertical="center"/>
    </xf>
    <xf numFmtId="0" fontId="11" fillId="0" borderId="0">
      <alignment vertical="center"/>
    </xf>
    <xf numFmtId="0" fontId="1" fillId="0" borderId="0">
      <alignment vertical="center"/>
    </xf>
    <xf numFmtId="0" fontId="12" fillId="0" borderId="0" applyNumberFormat="0" applyFill="0" applyBorder="0" applyAlignment="0" applyProtection="0">
      <alignment vertical="center"/>
    </xf>
  </cellStyleXfs>
  <cellXfs count="609">
    <xf numFmtId="0" fontId="0" fillId="0" borderId="0" xfId="0">
      <alignment vertical="center"/>
    </xf>
    <xf numFmtId="0" fontId="13" fillId="0" borderId="0" xfId="0" applyFont="1">
      <alignment vertical="center"/>
    </xf>
    <xf numFmtId="0" fontId="13" fillId="0" borderId="0" xfId="0" applyFont="1" applyAlignment="1">
      <alignment horizontal="center" vertical="center" shrinkToFit="1"/>
    </xf>
    <xf numFmtId="0" fontId="13" fillId="0" borderId="0" xfId="0" applyFont="1" applyAlignment="1">
      <alignment vertical="center" shrinkToFit="1"/>
    </xf>
    <xf numFmtId="58" fontId="13" fillId="0" borderId="0" xfId="0" applyNumberFormat="1" applyFont="1" applyAlignment="1" applyProtection="1">
      <alignment vertical="center" shrinkToFit="1"/>
      <protection locked="0"/>
    </xf>
    <xf numFmtId="0" fontId="13" fillId="0" borderId="0" xfId="0" applyFont="1" applyAlignment="1" applyProtection="1">
      <alignment vertical="center"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lignment vertical="center"/>
    </xf>
    <xf numFmtId="42" fontId="13" fillId="0" borderId="0" xfId="0" applyNumberFormat="1" applyFont="1">
      <alignment vertical="center"/>
    </xf>
    <xf numFmtId="0" fontId="14" fillId="0" borderId="0" xfId="0" applyFont="1">
      <alignment vertical="center"/>
    </xf>
    <xf numFmtId="0" fontId="13" fillId="0" borderId="0" xfId="0" applyFont="1" applyAlignment="1">
      <alignment horizontal="left" vertical="center"/>
    </xf>
    <xf numFmtId="178" fontId="13" fillId="0" borderId="0" xfId="0" applyNumberFormat="1" applyFont="1" applyAlignment="1">
      <alignment vertical="center" shrinkToFit="1"/>
    </xf>
    <xf numFmtId="0" fontId="14" fillId="0" borderId="0" xfId="0" applyFont="1" applyAlignment="1">
      <alignment horizontal="left" vertical="center"/>
    </xf>
    <xf numFmtId="0" fontId="13" fillId="0" borderId="2" xfId="0" applyFont="1" applyBorder="1" applyAlignment="1">
      <alignment horizontal="center" vertical="center"/>
    </xf>
    <xf numFmtId="0" fontId="14" fillId="0" borderId="65" xfId="0" applyFont="1" applyBorder="1" applyAlignment="1">
      <alignment vertical="center" shrinkToFit="1"/>
    </xf>
    <xf numFmtId="0" fontId="14" fillId="0" borderId="73" xfId="0" applyFont="1" applyBorder="1" applyAlignment="1">
      <alignment vertical="center" shrinkToFit="1"/>
    </xf>
    <xf numFmtId="0" fontId="14" fillId="0" borderId="71" xfId="0" applyFont="1" applyBorder="1" applyAlignment="1">
      <alignment vertical="center" shrinkToFit="1"/>
    </xf>
    <xf numFmtId="177" fontId="13" fillId="0" borderId="0" xfId="0" applyNumberFormat="1" applyFont="1" applyAlignment="1">
      <alignment vertical="center" shrinkToFit="1"/>
    </xf>
    <xf numFmtId="42" fontId="13" fillId="0" borderId="0" xfId="0" applyNumberFormat="1" applyFont="1" applyAlignment="1">
      <alignment vertical="center" shrinkToFit="1"/>
    </xf>
    <xf numFmtId="0" fontId="20" fillId="0" borderId="0" xfId="0" applyFont="1">
      <alignment vertical="center"/>
    </xf>
    <xf numFmtId="0" fontId="19" fillId="0" borderId="0" xfId="0" applyFont="1" applyAlignment="1">
      <alignment vertical="top"/>
    </xf>
    <xf numFmtId="180" fontId="14" fillId="0" borderId="0" xfId="0" applyNumberFormat="1" applyFont="1" applyAlignment="1">
      <alignment vertical="center" shrinkToFit="1"/>
    </xf>
    <xf numFmtId="0" fontId="14" fillId="0" borderId="0" xfId="0" applyFont="1" applyAlignment="1">
      <alignment horizontal="justify" vertical="center"/>
    </xf>
    <xf numFmtId="0" fontId="17" fillId="0" borderId="0" xfId="0" applyFont="1">
      <alignment vertical="center"/>
    </xf>
    <xf numFmtId="0" fontId="19" fillId="0" borderId="0" xfId="0"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center" wrapText="1"/>
    </xf>
    <xf numFmtId="0" fontId="14" fillId="0" borderId="0" xfId="0" applyFont="1" applyAlignment="1">
      <alignment vertical="top" wrapText="1"/>
    </xf>
    <xf numFmtId="0" fontId="13" fillId="0" borderId="0" xfId="0" applyFont="1" applyAlignment="1">
      <alignment vertical="top" wrapText="1"/>
    </xf>
    <xf numFmtId="179" fontId="14" fillId="0" borderId="0" xfId="0" applyNumberFormat="1" applyFont="1">
      <alignment vertical="center"/>
    </xf>
    <xf numFmtId="179" fontId="21" fillId="0" borderId="0" xfId="0" applyNumberFormat="1" applyFont="1">
      <alignment vertical="center"/>
    </xf>
    <xf numFmtId="0" fontId="13" fillId="0" borderId="0" xfId="3" applyFont="1">
      <alignment vertical="center"/>
    </xf>
    <xf numFmtId="0" fontId="16" fillId="0" borderId="0" xfId="3" applyFont="1">
      <alignment vertical="center"/>
    </xf>
    <xf numFmtId="0" fontId="13" fillId="0" borderId="0" xfId="3" applyFont="1" applyAlignment="1">
      <alignment horizontal="center" vertical="center"/>
    </xf>
    <xf numFmtId="0" fontId="13" fillId="0" borderId="10" xfId="0" applyFont="1" applyBorder="1" applyAlignment="1">
      <alignment horizontal="left" vertical="center" shrinkToFit="1"/>
    </xf>
    <xf numFmtId="0" fontId="13" fillId="0" borderId="10" xfId="3" applyFont="1" applyBorder="1" applyAlignment="1">
      <alignment vertical="center" shrinkToFit="1"/>
    </xf>
    <xf numFmtId="0" fontId="13" fillId="0" borderId="10" xfId="0" applyFont="1" applyBorder="1" applyAlignment="1">
      <alignment vertical="center" shrinkToFit="1"/>
    </xf>
    <xf numFmtId="0" fontId="13" fillId="0" borderId="0" xfId="3" applyFont="1" applyAlignment="1">
      <alignment horizontal="center" vertical="center" textRotation="255"/>
    </xf>
    <xf numFmtId="0" fontId="13" fillId="0" borderId="0" xfId="0" applyFont="1" applyAlignment="1">
      <alignment horizontal="left" vertical="center" shrinkToFit="1"/>
    </xf>
    <xf numFmtId="0" fontId="13" fillId="0" borderId="46" xfId="0" applyFont="1" applyBorder="1" applyAlignment="1">
      <alignment horizontal="left" vertical="center" shrinkToFit="1"/>
    </xf>
    <xf numFmtId="0" fontId="13" fillId="0" borderId="46" xfId="0" applyFont="1" applyBorder="1" applyAlignment="1">
      <alignment vertical="center" shrinkToFit="1"/>
    </xf>
    <xf numFmtId="0" fontId="13" fillId="0" borderId="78" xfId="0" applyFont="1" applyBorder="1" applyAlignment="1">
      <alignment horizontal="left" vertical="center" shrinkToFit="1"/>
    </xf>
    <xf numFmtId="178" fontId="13" fillId="0" borderId="58" xfId="0" applyNumberFormat="1" applyFont="1" applyBorder="1" applyAlignment="1">
      <alignment vertical="center" shrinkToFit="1"/>
    </xf>
    <xf numFmtId="0" fontId="13" fillId="0" borderId="58" xfId="0" applyFont="1" applyBorder="1" applyAlignment="1">
      <alignment vertical="center" shrinkToFit="1"/>
    </xf>
    <xf numFmtId="0" fontId="13" fillId="0" borderId="61" xfId="0" applyFont="1" applyBorder="1" applyAlignment="1">
      <alignment vertical="center" shrinkToFit="1"/>
    </xf>
    <xf numFmtId="0" fontId="26" fillId="0" borderId="0" xfId="3" applyFont="1" applyAlignment="1">
      <alignment vertical="top" wrapText="1"/>
    </xf>
    <xf numFmtId="0" fontId="26" fillId="0" borderId="0" xfId="3" applyFont="1">
      <alignment vertical="center"/>
    </xf>
    <xf numFmtId="0" fontId="13" fillId="0" borderId="0" xfId="3" applyFont="1" applyAlignment="1">
      <alignment vertical="center" shrinkToFit="1"/>
    </xf>
    <xf numFmtId="0" fontId="13" fillId="0" borderId="14" xfId="3" applyFont="1" applyBorder="1">
      <alignment vertical="center"/>
    </xf>
    <xf numFmtId="0" fontId="13" fillId="0" borderId="35" xfId="3" applyFont="1" applyBorder="1" applyAlignment="1">
      <alignment vertical="center" shrinkToFit="1"/>
    </xf>
    <xf numFmtId="0" fontId="13" fillId="0" borderId="14" xfId="3" applyFont="1" applyBorder="1" applyAlignment="1">
      <alignment vertical="center" shrinkToFit="1"/>
    </xf>
    <xf numFmtId="0" fontId="13" fillId="0" borderId="19" xfId="3" applyFont="1" applyBorder="1">
      <alignment vertical="center"/>
    </xf>
    <xf numFmtId="0" fontId="13" fillId="5" borderId="17" xfId="3" applyFont="1" applyFill="1" applyBorder="1">
      <alignment vertical="center"/>
    </xf>
    <xf numFmtId="0" fontId="13" fillId="5" borderId="29" xfId="3" applyFont="1" applyFill="1" applyBorder="1">
      <alignment vertical="center"/>
    </xf>
    <xf numFmtId="181" fontId="14" fillId="0" borderId="0" xfId="0" applyNumberFormat="1" applyFont="1" applyAlignment="1">
      <alignment horizontal="distributed" vertical="center" shrinkToFit="1"/>
    </xf>
    <xf numFmtId="0" fontId="14" fillId="0" borderId="0" xfId="0" applyFont="1" applyAlignment="1">
      <alignment horizontal="right" vertical="center"/>
    </xf>
    <xf numFmtId="179" fontId="26" fillId="0" borderId="0" xfId="0" applyNumberFormat="1" applyFont="1">
      <alignment vertical="center"/>
    </xf>
    <xf numFmtId="0" fontId="14" fillId="0" borderId="0" xfId="0" applyFont="1" applyAlignment="1">
      <alignment vertical="center" wrapText="1"/>
    </xf>
    <xf numFmtId="0" fontId="14" fillId="0" borderId="0" xfId="0" applyFont="1" applyAlignment="1">
      <alignment horizontal="right" vertical="center" shrinkToFit="1"/>
    </xf>
    <xf numFmtId="0" fontId="14" fillId="0" borderId="0" xfId="0" applyFont="1" applyAlignment="1">
      <alignment vertical="top" wrapText="1" shrinkToFit="1"/>
    </xf>
    <xf numFmtId="38" fontId="14" fillId="0" borderId="0" xfId="2" applyFont="1" applyFill="1" applyAlignment="1">
      <alignment vertical="center"/>
    </xf>
    <xf numFmtId="38" fontId="14" fillId="0" borderId="0" xfId="2" applyFont="1" applyFill="1" applyAlignment="1">
      <alignment horizontal="right" vertical="center"/>
    </xf>
    <xf numFmtId="180" fontId="14" fillId="0" borderId="0" xfId="0" applyNumberFormat="1" applyFont="1">
      <alignment vertical="center"/>
    </xf>
    <xf numFmtId="180" fontId="14" fillId="0" borderId="0" xfId="0" applyNumberFormat="1" applyFont="1" applyAlignment="1">
      <alignment horizontal="center" vertical="center"/>
    </xf>
    <xf numFmtId="0" fontId="15" fillId="0" borderId="0" xfId="0" applyFont="1" applyAlignment="1">
      <alignment horizontal="center" vertical="center"/>
    </xf>
    <xf numFmtId="0" fontId="14" fillId="0" borderId="0" xfId="0" applyFont="1" applyAlignment="1">
      <alignment horizontal="right" vertical="top"/>
    </xf>
    <xf numFmtId="0" fontId="14" fillId="0" borderId="0" xfId="0" applyFont="1" applyAlignment="1">
      <alignment vertical="top"/>
    </xf>
    <xf numFmtId="0" fontId="14" fillId="0" borderId="0" xfId="0" applyFont="1" applyAlignment="1">
      <alignment vertical="top" shrinkToFit="1"/>
    </xf>
    <xf numFmtId="0" fontId="14" fillId="0" borderId="0" xfId="0" applyFont="1" applyAlignment="1">
      <alignment vertical="center" shrinkToFit="1"/>
    </xf>
    <xf numFmtId="0" fontId="13" fillId="6" borderId="17" xfId="3" applyFont="1" applyFill="1" applyBorder="1">
      <alignment vertical="center"/>
    </xf>
    <xf numFmtId="0" fontId="13" fillId="6" borderId="29" xfId="3" applyFont="1" applyFill="1" applyBorder="1">
      <alignment vertical="center"/>
    </xf>
    <xf numFmtId="58" fontId="13" fillId="0" borderId="0" xfId="0" applyNumberFormat="1" applyFont="1" applyAlignment="1">
      <alignment vertical="center" shrinkToFit="1"/>
    </xf>
    <xf numFmtId="0" fontId="14" fillId="0" borderId="16" xfId="0" applyFont="1" applyBorder="1">
      <alignment vertical="center"/>
    </xf>
    <xf numFmtId="0" fontId="13" fillId="0" borderId="17" xfId="3" applyFont="1" applyBorder="1" applyAlignment="1">
      <alignment vertical="center" shrinkToFit="1"/>
    </xf>
    <xf numFmtId="0" fontId="14" fillId="0" borderId="17" xfId="0" applyFont="1" applyBorder="1" applyAlignment="1">
      <alignment vertical="center" shrinkToFit="1"/>
    </xf>
    <xf numFmtId="0" fontId="13" fillId="0" borderId="5"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19" xfId="0" applyFont="1" applyBorder="1" applyAlignment="1">
      <alignment horizontal="center" vertical="center" shrinkToFit="1"/>
    </xf>
    <xf numFmtId="0" fontId="13" fillId="2" borderId="5" xfId="0" applyFont="1" applyFill="1" applyBorder="1" applyAlignment="1">
      <alignment horizontal="center" vertical="center" shrinkToFit="1"/>
    </xf>
    <xf numFmtId="0" fontId="13" fillId="2" borderId="14" xfId="0" applyFont="1" applyFill="1" applyBorder="1" applyAlignment="1">
      <alignment horizontal="center" vertical="center" shrinkToFit="1"/>
    </xf>
    <xf numFmtId="0" fontId="13" fillId="2" borderId="19" xfId="0" applyFont="1" applyFill="1" applyBorder="1" applyAlignment="1">
      <alignment horizontal="center" vertical="center" shrinkToFit="1"/>
    </xf>
    <xf numFmtId="0" fontId="14" fillId="0" borderId="0" xfId="0" applyFont="1" applyAlignment="1">
      <alignment horizontal="left" vertical="center" shrinkToFit="1"/>
    </xf>
    <xf numFmtId="176" fontId="13" fillId="4" borderId="14" xfId="0" applyNumberFormat="1" applyFont="1" applyFill="1" applyBorder="1" applyAlignment="1">
      <alignment horizontal="center" vertical="center" shrinkToFit="1"/>
    </xf>
    <xf numFmtId="176" fontId="13" fillId="4" borderId="19" xfId="0" applyNumberFormat="1" applyFont="1" applyFill="1" applyBorder="1" applyAlignment="1">
      <alignment horizontal="center" vertical="center" shrinkToFit="1"/>
    </xf>
    <xf numFmtId="176" fontId="13" fillId="2" borderId="14" xfId="0" applyNumberFormat="1" applyFont="1" applyFill="1" applyBorder="1" applyAlignment="1">
      <alignment horizontal="center" vertical="center" shrinkToFit="1"/>
    </xf>
    <xf numFmtId="176" fontId="13" fillId="2" borderId="19" xfId="0" applyNumberFormat="1" applyFont="1" applyFill="1" applyBorder="1" applyAlignment="1">
      <alignment horizontal="center" vertical="center" shrinkToFit="1"/>
    </xf>
    <xf numFmtId="0" fontId="13" fillId="0" borderId="2" xfId="0" applyFont="1" applyBorder="1" applyAlignment="1">
      <alignment horizontal="center" vertical="center" shrinkToFit="1"/>
    </xf>
    <xf numFmtId="0" fontId="13" fillId="2" borderId="2" xfId="0" applyFont="1" applyFill="1" applyBorder="1" applyAlignment="1">
      <alignment horizontal="center" vertical="center" shrinkToFit="1"/>
    </xf>
    <xf numFmtId="49" fontId="14" fillId="2" borderId="32" xfId="0" applyNumberFormat="1" applyFont="1" applyFill="1" applyBorder="1" applyAlignment="1">
      <alignment horizontal="center" vertical="center" shrinkToFit="1"/>
    </xf>
    <xf numFmtId="49" fontId="14" fillId="2" borderId="17" xfId="0" applyNumberFormat="1" applyFont="1" applyFill="1" applyBorder="1" applyAlignment="1">
      <alignment horizontal="center" vertical="center" shrinkToFit="1"/>
    </xf>
    <xf numFmtId="49" fontId="14" fillId="2" borderId="29" xfId="0" applyNumberFormat="1" applyFont="1" applyFill="1" applyBorder="1" applyAlignment="1">
      <alignment horizontal="center" vertical="center" shrinkToFit="1"/>
    </xf>
    <xf numFmtId="0" fontId="18" fillId="2" borderId="17" xfId="6" applyFont="1" applyFill="1" applyBorder="1" applyAlignment="1" applyProtection="1">
      <alignment horizontal="center" vertical="center" shrinkToFit="1"/>
    </xf>
    <xf numFmtId="0" fontId="14" fillId="2" borderId="17" xfId="0" applyFont="1" applyFill="1" applyBorder="1" applyAlignment="1">
      <alignment horizontal="center" vertical="center" shrinkToFit="1"/>
    </xf>
    <xf numFmtId="0" fontId="14" fillId="2" borderId="21" xfId="0" applyFont="1" applyFill="1" applyBorder="1" applyAlignment="1">
      <alignment horizontal="center" vertical="center" shrinkToFit="1"/>
    </xf>
    <xf numFmtId="0" fontId="13" fillId="0" borderId="0" xfId="0" applyFont="1" applyAlignment="1">
      <alignment horizontal="left" vertical="center"/>
    </xf>
    <xf numFmtId="0" fontId="14" fillId="0" borderId="11" xfId="0" applyFont="1" applyBorder="1" applyAlignment="1">
      <alignment horizontal="center" vertical="center"/>
    </xf>
    <xf numFmtId="0" fontId="14" fillId="0" borderId="17" xfId="0" applyFont="1" applyBorder="1" applyAlignment="1">
      <alignment horizontal="center" vertical="center"/>
    </xf>
    <xf numFmtId="0" fontId="14" fillId="0" borderId="21" xfId="0" applyFont="1" applyBorder="1" applyAlignment="1">
      <alignment horizontal="center" vertical="center"/>
    </xf>
    <xf numFmtId="0" fontId="14" fillId="2" borderId="11" xfId="0" applyFont="1" applyFill="1" applyBorder="1" applyAlignment="1">
      <alignment horizontal="center" vertical="center" shrinkToFit="1"/>
    </xf>
    <xf numFmtId="0" fontId="14" fillId="2" borderId="29" xfId="0" applyFont="1" applyFill="1" applyBorder="1" applyAlignment="1">
      <alignment horizontal="center" vertical="center" shrinkToFit="1"/>
    </xf>
    <xf numFmtId="0" fontId="14" fillId="2" borderId="32" xfId="0" applyFont="1" applyFill="1" applyBorder="1" applyAlignment="1">
      <alignment horizontal="center" vertical="center" shrinkToFit="1"/>
    </xf>
    <xf numFmtId="0" fontId="14" fillId="0" borderId="25"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13" xfId="0" applyFont="1" applyBorder="1" applyAlignment="1">
      <alignment horizontal="center" vertical="center"/>
    </xf>
    <xf numFmtId="0" fontId="14" fillId="0" borderId="6" xfId="0" applyFont="1" applyBorder="1" applyAlignment="1">
      <alignment horizontal="center" vertical="center"/>
    </xf>
    <xf numFmtId="0" fontId="14" fillId="0" borderId="23" xfId="0" applyFont="1" applyBorder="1" applyAlignment="1">
      <alignment horizontal="center" vertical="center"/>
    </xf>
    <xf numFmtId="0" fontId="14" fillId="2" borderId="13" xfId="0" applyFont="1" applyFill="1" applyBorder="1" applyAlignment="1">
      <alignment horizontal="center" vertical="center" shrinkToFit="1"/>
    </xf>
    <xf numFmtId="0" fontId="14" fillId="2" borderId="6" xfId="0"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49" fontId="14" fillId="2" borderId="1" xfId="0" applyNumberFormat="1" applyFont="1" applyFill="1" applyBorder="1" applyAlignment="1">
      <alignment horizontal="center" vertical="center" shrinkToFit="1"/>
    </xf>
    <xf numFmtId="49" fontId="14" fillId="2" borderId="6" xfId="0" applyNumberFormat="1" applyFont="1" applyFill="1" applyBorder="1" applyAlignment="1">
      <alignment horizontal="center" vertical="center" shrinkToFit="1"/>
    </xf>
    <xf numFmtId="49" fontId="14" fillId="2" borderId="7" xfId="0" applyNumberFormat="1" applyFont="1" applyFill="1" applyBorder="1" applyAlignment="1">
      <alignment horizontal="center" vertical="center" shrinkToFit="1"/>
    </xf>
    <xf numFmtId="0" fontId="18" fillId="2" borderId="6" xfId="6" applyFont="1" applyFill="1" applyBorder="1" applyAlignment="1" applyProtection="1">
      <alignment horizontal="center" vertical="center" shrinkToFit="1"/>
    </xf>
    <xf numFmtId="0" fontId="14" fillId="2" borderId="23" xfId="0" applyFont="1" applyFill="1" applyBorder="1" applyAlignment="1">
      <alignment horizontal="center" vertical="center" shrinkToFit="1"/>
    </xf>
    <xf numFmtId="0" fontId="14" fillId="0" borderId="12" xfId="0" applyFont="1" applyBorder="1" applyAlignment="1">
      <alignment horizontal="center" vertical="center"/>
    </xf>
    <xf numFmtId="0" fontId="14" fillId="0" borderId="18" xfId="0" applyFont="1" applyBorder="1" applyAlignment="1">
      <alignment horizontal="center" vertical="center"/>
    </xf>
    <xf numFmtId="0" fontId="14" fillId="0" borderId="22" xfId="0" applyFont="1" applyBorder="1" applyAlignment="1">
      <alignment horizontal="center" vertical="center"/>
    </xf>
    <xf numFmtId="0" fontId="14" fillId="0" borderId="3" xfId="0" applyFont="1" applyBorder="1" applyAlignment="1">
      <alignment horizontal="center" vertical="center" shrinkToFit="1"/>
    </xf>
    <xf numFmtId="0" fontId="14" fillId="2" borderId="17" xfId="0" applyFont="1" applyFill="1" applyBorder="1" applyAlignment="1">
      <alignment horizontal="left" vertical="center" shrinkToFit="1"/>
    </xf>
    <xf numFmtId="0" fontId="14" fillId="2" borderId="21" xfId="0" applyFont="1" applyFill="1" applyBorder="1" applyAlignment="1">
      <alignment horizontal="left" vertical="center" shrinkToFit="1"/>
    </xf>
    <xf numFmtId="179" fontId="13" fillId="2" borderId="1" xfId="0" applyNumberFormat="1" applyFont="1" applyFill="1" applyBorder="1" applyAlignment="1">
      <alignment horizontal="right" vertical="center"/>
    </xf>
    <xf numFmtId="179" fontId="13" fillId="2" borderId="6" xfId="0" applyNumberFormat="1" applyFont="1" applyFill="1" applyBorder="1" applyAlignment="1">
      <alignment horizontal="right" vertical="center"/>
    </xf>
    <xf numFmtId="179" fontId="13" fillId="2" borderId="7" xfId="0" applyNumberFormat="1" applyFont="1" applyFill="1" applyBorder="1" applyAlignment="1">
      <alignment horizontal="right" vertical="center"/>
    </xf>
    <xf numFmtId="185" fontId="13" fillId="4" borderId="1" xfId="0" applyNumberFormat="1" applyFont="1" applyFill="1" applyBorder="1" applyAlignment="1">
      <alignment horizontal="center" vertical="center"/>
    </xf>
    <xf numFmtId="185" fontId="13" fillId="4" borderId="6" xfId="0" applyNumberFormat="1" applyFont="1" applyFill="1" applyBorder="1" applyAlignment="1">
      <alignment horizontal="center" vertical="center"/>
    </xf>
    <xf numFmtId="185" fontId="13" fillId="4" borderId="7" xfId="0" applyNumberFormat="1" applyFont="1" applyFill="1" applyBorder="1" applyAlignment="1">
      <alignment horizontal="center" vertical="center"/>
    </xf>
    <xf numFmtId="185" fontId="13" fillId="4" borderId="1" xfId="0" applyNumberFormat="1" applyFont="1" applyFill="1" applyBorder="1" applyAlignment="1">
      <alignment horizontal="right" vertical="center"/>
    </xf>
    <xf numFmtId="185" fontId="13" fillId="4" borderId="6" xfId="0" applyNumberFormat="1" applyFont="1" applyFill="1" applyBorder="1" applyAlignment="1">
      <alignment horizontal="right" vertical="center"/>
    </xf>
    <xf numFmtId="185" fontId="13" fillId="4" borderId="7" xfId="0" applyNumberFormat="1" applyFont="1" applyFill="1" applyBorder="1" applyAlignment="1">
      <alignment horizontal="right" vertical="center"/>
    </xf>
    <xf numFmtId="0" fontId="13" fillId="2" borderId="2" xfId="0" applyFont="1" applyFill="1" applyBorder="1" applyAlignment="1">
      <alignment horizontal="center" vertical="center"/>
    </xf>
    <xf numFmtId="0" fontId="14" fillId="0" borderId="63" xfId="0" applyFont="1" applyBorder="1" applyAlignment="1">
      <alignment horizontal="center" vertical="center" shrinkToFit="1"/>
    </xf>
    <xf numFmtId="0" fontId="14" fillId="0" borderId="64" xfId="0" applyFont="1" applyBorder="1" applyAlignment="1">
      <alignment horizontal="center" vertical="center" shrinkToFit="1"/>
    </xf>
    <xf numFmtId="0" fontId="13" fillId="2" borderId="2" xfId="0" applyFont="1" applyFill="1" applyBorder="1" applyAlignment="1">
      <alignment horizontal="left" vertical="center"/>
    </xf>
    <xf numFmtId="177" fontId="13" fillId="2" borderId="2" xfId="0" applyNumberFormat="1" applyFont="1" applyFill="1" applyBorder="1" applyAlignment="1">
      <alignment horizontal="center" vertical="center" shrinkToFit="1"/>
    </xf>
    <xf numFmtId="42" fontId="13" fillId="2" borderId="2" xfId="0" applyNumberFormat="1" applyFont="1" applyFill="1" applyBorder="1" applyAlignment="1">
      <alignment horizontal="center" vertical="center"/>
    </xf>
    <xf numFmtId="179" fontId="13" fillId="2" borderId="2" xfId="0" applyNumberFormat="1" applyFont="1" applyFill="1" applyBorder="1" applyAlignment="1">
      <alignment horizontal="right" vertical="center"/>
    </xf>
    <xf numFmtId="0" fontId="14" fillId="0" borderId="4"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45" xfId="0" applyFont="1" applyBorder="1" applyAlignment="1">
      <alignment horizontal="center" vertical="center" shrinkToFit="1"/>
    </xf>
    <xf numFmtId="0" fontId="14" fillId="0" borderId="3" xfId="0" applyFont="1" applyBorder="1" applyAlignment="1">
      <alignment horizontal="center" vertical="center"/>
    </xf>
    <xf numFmtId="0" fontId="14" fillId="0" borderId="8" xfId="0" applyFont="1" applyBorder="1" applyAlignment="1">
      <alignment horizontal="center" vertical="center"/>
    </xf>
    <xf numFmtId="0" fontId="14" fillId="0" borderId="20" xfId="0" applyFont="1" applyBorder="1" applyAlignment="1">
      <alignment horizontal="center" vertical="center"/>
    </xf>
    <xf numFmtId="0" fontId="14" fillId="2" borderId="8" xfId="0" applyFont="1" applyFill="1" applyBorder="1" applyAlignment="1">
      <alignment horizontal="left" vertical="center" shrinkToFit="1"/>
    </xf>
    <xf numFmtId="0" fontId="14" fillId="2" borderId="20" xfId="0" applyFont="1" applyFill="1" applyBorder="1" applyAlignment="1">
      <alignment horizontal="left" vertical="center" shrinkToFit="1"/>
    </xf>
    <xf numFmtId="0" fontId="15" fillId="2" borderId="64" xfId="0" applyFont="1" applyFill="1" applyBorder="1" applyAlignment="1">
      <alignment horizontal="left" vertical="center" wrapText="1"/>
    </xf>
    <xf numFmtId="0" fontId="15" fillId="2" borderId="65"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33" xfId="0" applyFont="1" applyFill="1" applyBorder="1" applyAlignment="1">
      <alignment horizontal="left" vertical="center" wrapText="1"/>
    </xf>
    <xf numFmtId="176" fontId="13" fillId="2" borderId="2" xfId="0" applyNumberFormat="1" applyFont="1" applyFill="1" applyBorder="1" applyAlignment="1">
      <alignment horizontal="center" vertical="center" shrinkToFit="1"/>
    </xf>
    <xf numFmtId="0" fontId="13" fillId="5" borderId="2" xfId="0" applyFont="1" applyFill="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2" borderId="1" xfId="0" applyFont="1" applyFill="1" applyBorder="1" applyAlignment="1">
      <alignment horizontal="center" vertical="center" shrinkToFit="1"/>
    </xf>
    <xf numFmtId="0" fontId="13" fillId="2" borderId="6"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4" borderId="2" xfId="0" applyFont="1" applyFill="1" applyBorder="1" applyAlignment="1">
      <alignment horizontal="right" vertical="center"/>
    </xf>
    <xf numFmtId="185" fontId="16" fillId="4" borderId="2" xfId="0" applyNumberFormat="1" applyFont="1" applyFill="1" applyBorder="1" applyAlignment="1">
      <alignment horizontal="center" vertical="center"/>
    </xf>
    <xf numFmtId="188" fontId="13" fillId="3" borderId="1" xfId="0" applyNumberFormat="1" applyFont="1" applyFill="1" applyBorder="1" applyAlignment="1">
      <alignment horizontal="left" vertical="center" shrinkToFit="1"/>
    </xf>
    <xf numFmtId="188" fontId="13" fillId="3" borderId="6" xfId="0" applyNumberFormat="1" applyFont="1" applyFill="1" applyBorder="1" applyAlignment="1">
      <alignment horizontal="left" vertical="center" shrinkToFit="1"/>
    </xf>
    <xf numFmtId="188" fontId="13" fillId="3" borderId="7" xfId="0" applyNumberFormat="1" applyFont="1" applyFill="1" applyBorder="1" applyAlignment="1">
      <alignment horizontal="left" vertical="center" shrinkToFit="1"/>
    </xf>
    <xf numFmtId="0" fontId="14" fillId="2" borderId="2" xfId="0" applyFont="1" applyFill="1" applyBorder="1" applyAlignment="1">
      <alignment horizontal="center" vertical="center" wrapText="1"/>
    </xf>
    <xf numFmtId="0" fontId="14" fillId="2" borderId="2" xfId="0" applyFont="1" applyFill="1" applyBorder="1" applyAlignment="1">
      <alignment horizontal="left" vertical="center" shrinkToFit="1"/>
    </xf>
    <xf numFmtId="0" fontId="13" fillId="0" borderId="0" xfId="0" applyFont="1" applyAlignment="1">
      <alignment horizontal="left" vertical="center" shrinkToFit="1"/>
    </xf>
    <xf numFmtId="0" fontId="13" fillId="3" borderId="2" xfId="0" applyFont="1" applyFill="1" applyBorder="1" applyAlignment="1">
      <alignment horizontal="left" vertical="center" shrinkToFit="1"/>
    </xf>
    <xf numFmtId="188" fontId="13" fillId="3" borderId="2" xfId="0" applyNumberFormat="1" applyFont="1" applyFill="1" applyBorder="1" applyAlignment="1">
      <alignment horizontal="left" vertical="center" shrinkToFit="1"/>
    </xf>
    <xf numFmtId="178" fontId="13" fillId="0" borderId="0" xfId="0" applyNumberFormat="1" applyFont="1" applyAlignment="1">
      <alignment horizontal="center" vertical="center" shrinkToFit="1"/>
    </xf>
    <xf numFmtId="0" fontId="14" fillId="0" borderId="2" xfId="0" applyFont="1" applyBorder="1" applyAlignment="1">
      <alignment horizontal="center" vertical="center" wrapText="1"/>
    </xf>
    <xf numFmtId="185" fontId="13" fillId="4" borderId="2" xfId="0" applyNumberFormat="1" applyFont="1" applyFill="1" applyBorder="1" applyAlignment="1">
      <alignment horizontal="center" vertical="center" shrinkToFit="1"/>
    </xf>
    <xf numFmtId="180" fontId="13" fillId="2" borderId="2" xfId="2" applyNumberFormat="1" applyFont="1" applyFill="1" applyBorder="1" applyAlignment="1" applyProtection="1">
      <alignment horizontal="center" vertical="center" shrinkToFit="1"/>
    </xf>
    <xf numFmtId="185" fontId="13" fillId="2" borderId="2" xfId="0" applyNumberFormat="1" applyFont="1" applyFill="1" applyBorder="1" applyAlignment="1">
      <alignment horizontal="center" vertical="center" shrinkToFit="1"/>
    </xf>
    <xf numFmtId="0" fontId="13" fillId="0" borderId="0" xfId="0" applyFont="1" applyAlignment="1">
      <alignment horizontal="center" vertical="center" shrinkToFit="1"/>
    </xf>
    <xf numFmtId="176" fontId="13" fillId="2" borderId="2" xfId="2" applyNumberFormat="1" applyFont="1" applyFill="1" applyBorder="1" applyAlignment="1" applyProtection="1">
      <alignment horizontal="center" vertical="center" shrinkToFit="1"/>
    </xf>
    <xf numFmtId="185" fontId="13" fillId="0" borderId="2" xfId="0" applyNumberFormat="1" applyFont="1" applyBorder="1" applyAlignment="1">
      <alignment horizontal="center" vertical="center" shrinkToFit="1"/>
    </xf>
    <xf numFmtId="0" fontId="13" fillId="0" borderId="16" xfId="0" applyFont="1" applyBorder="1" applyAlignment="1">
      <alignment horizontal="left" vertical="center" wrapText="1" shrinkToFit="1"/>
    </xf>
    <xf numFmtId="0" fontId="13" fillId="2" borderId="2" xfId="0" applyFont="1" applyFill="1" applyBorder="1" applyAlignment="1">
      <alignment horizontal="left" vertical="center" shrinkToFit="1"/>
    </xf>
    <xf numFmtId="180" fontId="13" fillId="2" borderId="1" xfId="2" applyNumberFormat="1" applyFont="1" applyFill="1" applyBorder="1" applyAlignment="1" applyProtection="1">
      <alignment horizontal="center" vertical="center" shrinkToFit="1"/>
    </xf>
    <xf numFmtId="180" fontId="13" fillId="2" borderId="6" xfId="2" applyNumberFormat="1" applyFont="1" applyFill="1" applyBorder="1" applyAlignment="1" applyProtection="1">
      <alignment horizontal="center" vertical="center" shrinkToFit="1"/>
    </xf>
    <xf numFmtId="180" fontId="13" fillId="2" borderId="7" xfId="2" applyNumberFormat="1" applyFont="1" applyFill="1" applyBorder="1" applyAlignment="1" applyProtection="1">
      <alignment horizontal="center" vertical="center" shrinkToFit="1"/>
    </xf>
    <xf numFmtId="0" fontId="13" fillId="4" borderId="1" xfId="2" applyNumberFormat="1" applyFont="1" applyFill="1" applyBorder="1" applyAlignment="1" applyProtection="1">
      <alignment horizontal="center" vertical="center" shrinkToFit="1"/>
    </xf>
    <xf numFmtId="0" fontId="13" fillId="4" borderId="6" xfId="2" applyNumberFormat="1" applyFont="1" applyFill="1" applyBorder="1" applyAlignment="1" applyProtection="1">
      <alignment horizontal="center" vertical="center" shrinkToFit="1"/>
    </xf>
    <xf numFmtId="0" fontId="13" fillId="4" borderId="7" xfId="2" applyNumberFormat="1" applyFont="1" applyFill="1" applyBorder="1" applyAlignment="1" applyProtection="1">
      <alignment horizontal="center" vertical="center" shrinkToFit="1"/>
    </xf>
    <xf numFmtId="185" fontId="13" fillId="4" borderId="1" xfId="0" applyNumberFormat="1" applyFont="1" applyFill="1" applyBorder="1" applyAlignment="1">
      <alignment horizontal="center" vertical="center" shrinkToFit="1"/>
    </xf>
    <xf numFmtId="185" fontId="13" fillId="4" borderId="6" xfId="0" applyNumberFormat="1" applyFont="1" applyFill="1" applyBorder="1" applyAlignment="1">
      <alignment horizontal="center" vertical="center" shrinkToFit="1"/>
    </xf>
    <xf numFmtId="185" fontId="13" fillId="4" borderId="7" xfId="0" applyNumberFormat="1" applyFont="1" applyFill="1" applyBorder="1" applyAlignment="1">
      <alignment horizontal="center" vertical="center" shrinkToFit="1"/>
    </xf>
    <xf numFmtId="176" fontId="13" fillId="2" borderId="1" xfId="2" applyNumberFormat="1" applyFont="1" applyFill="1" applyBorder="1" applyAlignment="1" applyProtection="1">
      <alignment horizontal="center" vertical="center" shrinkToFit="1"/>
    </xf>
    <xf numFmtId="176" fontId="13" fillId="2" borderId="6" xfId="2" applyNumberFormat="1" applyFont="1" applyFill="1" applyBorder="1" applyAlignment="1" applyProtection="1">
      <alignment horizontal="center" vertical="center" shrinkToFit="1"/>
    </xf>
    <xf numFmtId="176" fontId="13" fillId="2" borderId="7" xfId="2" applyNumberFormat="1" applyFont="1" applyFill="1" applyBorder="1" applyAlignment="1" applyProtection="1">
      <alignment horizontal="center" vertical="center" shrinkToFit="1"/>
    </xf>
    <xf numFmtId="9" fontId="13" fillId="4" borderId="14" xfId="0" applyNumberFormat="1" applyFont="1" applyFill="1" applyBorder="1" applyAlignment="1">
      <alignment horizontal="center" vertical="center" shrinkToFit="1"/>
    </xf>
    <xf numFmtId="9" fontId="13" fillId="4" borderId="19" xfId="0" applyNumberFormat="1" applyFont="1" applyFill="1" applyBorder="1" applyAlignment="1">
      <alignment horizontal="center" vertical="center" shrinkToFit="1"/>
    </xf>
    <xf numFmtId="0" fontId="13" fillId="0" borderId="69" xfId="0" applyFont="1" applyBorder="1" applyAlignment="1">
      <alignment horizontal="right" vertical="center" shrinkToFit="1"/>
    </xf>
    <xf numFmtId="0" fontId="13" fillId="0" borderId="70" xfId="0" applyFont="1" applyBorder="1" applyAlignment="1">
      <alignment horizontal="right" vertical="center" shrinkToFit="1"/>
    </xf>
    <xf numFmtId="0" fontId="13" fillId="4" borderId="70" xfId="0" applyFont="1" applyFill="1" applyBorder="1" applyAlignment="1">
      <alignment horizontal="center" vertical="center" shrinkToFit="1"/>
    </xf>
    <xf numFmtId="0" fontId="13" fillId="4" borderId="71" xfId="0" applyFont="1" applyFill="1" applyBorder="1" applyAlignment="1">
      <alignment horizontal="center" vertical="center" shrinkToFit="1"/>
    </xf>
    <xf numFmtId="0" fontId="13" fillId="0" borderId="27" xfId="0" applyFont="1" applyBorder="1" applyAlignment="1">
      <alignment horizontal="left" vertical="center" shrinkToFit="1"/>
    </xf>
    <xf numFmtId="0" fontId="14" fillId="2" borderId="34" xfId="0" applyFont="1" applyFill="1" applyBorder="1" applyAlignment="1">
      <alignment horizontal="center" vertical="center" shrinkToFit="1"/>
    </xf>
    <xf numFmtId="0" fontId="14" fillId="2" borderId="35" xfId="0" applyFont="1" applyFill="1" applyBorder="1" applyAlignment="1">
      <alignment horizontal="center" vertical="center" shrinkToFit="1"/>
    </xf>
    <xf numFmtId="0" fontId="14" fillId="2" borderId="14" xfId="0" applyFont="1" applyFill="1" applyBorder="1" applyAlignment="1">
      <alignment horizontal="center" vertical="center" shrinkToFit="1"/>
    </xf>
    <xf numFmtId="0" fontId="14" fillId="4" borderId="87" xfId="0" applyFont="1" applyFill="1" applyBorder="1" applyAlignment="1">
      <alignment horizontal="center" vertical="center" shrinkToFit="1"/>
    </xf>
    <xf numFmtId="0" fontId="14" fillId="4" borderId="35" xfId="0" applyFont="1" applyFill="1" applyBorder="1" applyAlignment="1">
      <alignment horizontal="center" vertical="center" shrinkToFit="1"/>
    </xf>
    <xf numFmtId="0" fontId="13" fillId="0" borderId="5" xfId="0" applyFont="1" applyBorder="1" applyAlignment="1">
      <alignment horizontal="right" vertical="center" shrinkToFit="1"/>
    </xf>
    <xf numFmtId="0" fontId="13" fillId="0" borderId="14" xfId="0" applyFont="1" applyBorder="1" applyAlignment="1">
      <alignment horizontal="right" vertical="center" shrinkToFit="1"/>
    </xf>
    <xf numFmtId="0" fontId="14" fillId="0" borderId="62" xfId="0" applyFont="1" applyBorder="1" applyAlignment="1">
      <alignment horizontal="center" vertical="center" shrinkToFit="1"/>
    </xf>
    <xf numFmtId="0" fontId="14" fillId="0" borderId="48" xfId="0" applyFont="1" applyBorder="1" applyAlignment="1">
      <alignment horizontal="center" vertical="center" shrinkToFit="1"/>
    </xf>
    <xf numFmtId="0" fontId="14" fillId="0" borderId="60"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21" xfId="0" applyFont="1" applyBorder="1" applyAlignment="1">
      <alignment horizontal="center" vertical="center" shrinkToFit="1"/>
    </xf>
    <xf numFmtId="0" fontId="14" fillId="2" borderId="25"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14" fillId="0" borderId="68" xfId="0" applyFont="1" applyBorder="1" applyAlignment="1">
      <alignment horizontal="center" vertical="center" shrinkToFit="1"/>
    </xf>
    <xf numFmtId="0" fontId="14" fillId="0" borderId="72" xfId="0" applyFont="1" applyBorder="1" applyAlignment="1">
      <alignment horizontal="center" vertical="center" shrinkToFit="1"/>
    </xf>
    <xf numFmtId="0" fontId="14" fillId="0" borderId="5" xfId="0" applyFont="1" applyBorder="1" applyAlignment="1">
      <alignment horizontal="right" vertical="center" shrinkToFit="1"/>
    </xf>
    <xf numFmtId="0" fontId="14" fillId="0" borderId="14" xfId="0" applyFont="1" applyBorder="1" applyAlignment="1">
      <alignment horizontal="right" vertical="center" shrinkToFit="1"/>
    </xf>
    <xf numFmtId="0" fontId="13" fillId="2" borderId="1" xfId="0" applyFont="1" applyFill="1" applyBorder="1" applyAlignment="1">
      <alignment horizontal="left" vertical="center" shrinkToFit="1"/>
    </xf>
    <xf numFmtId="0" fontId="13" fillId="2" borderId="6" xfId="0" applyFont="1" applyFill="1" applyBorder="1" applyAlignment="1">
      <alignment horizontal="left" vertical="center" shrinkToFit="1"/>
    </xf>
    <xf numFmtId="0" fontId="13" fillId="2" borderId="7" xfId="0" applyFont="1" applyFill="1" applyBorder="1" applyAlignment="1">
      <alignment horizontal="left" vertical="center" shrinkToFit="1"/>
    </xf>
    <xf numFmtId="0" fontId="13" fillId="0" borderId="69" xfId="0" applyFont="1" applyBorder="1" applyAlignment="1">
      <alignment horizontal="left" vertical="center" shrinkToFit="1"/>
    </xf>
    <xf numFmtId="0" fontId="13" fillId="0" borderId="70" xfId="0" applyFont="1" applyBorder="1" applyAlignment="1">
      <alignment horizontal="left" vertical="center" shrinkToFit="1"/>
    </xf>
    <xf numFmtId="0" fontId="13" fillId="4" borderId="70" xfId="0" applyFont="1" applyFill="1" applyBorder="1" applyAlignment="1">
      <alignment horizontal="right" vertical="center" shrinkToFit="1"/>
    </xf>
    <xf numFmtId="0" fontId="13" fillId="4" borderId="71" xfId="0" applyFont="1" applyFill="1" applyBorder="1" applyAlignment="1">
      <alignment horizontal="right" vertical="center" shrinkToFit="1"/>
    </xf>
    <xf numFmtId="42" fontId="13" fillId="4" borderId="70" xfId="0" applyNumberFormat="1" applyFont="1" applyFill="1" applyBorder="1" applyAlignment="1">
      <alignment horizontal="right" vertical="center" shrinkToFit="1"/>
    </xf>
    <xf numFmtId="42" fontId="13" fillId="4" borderId="71" xfId="0" applyNumberFormat="1" applyFont="1" applyFill="1" applyBorder="1" applyAlignment="1">
      <alignment horizontal="right" vertical="center" shrinkToFit="1"/>
    </xf>
    <xf numFmtId="49" fontId="13" fillId="2" borderId="2" xfId="0" quotePrefix="1" applyNumberFormat="1" applyFont="1" applyFill="1" applyBorder="1" applyAlignment="1">
      <alignment horizontal="left" vertical="center" shrinkToFit="1"/>
    </xf>
    <xf numFmtId="49" fontId="13" fillId="2" borderId="2" xfId="0" applyNumberFormat="1" applyFont="1" applyFill="1" applyBorder="1" applyAlignment="1">
      <alignment horizontal="left" vertical="center" shrinkToFit="1"/>
    </xf>
    <xf numFmtId="0" fontId="33" fillId="0" borderId="0" xfId="0" applyFont="1" applyAlignment="1">
      <alignment horizontal="left" vertical="center" shrinkToFit="1"/>
    </xf>
    <xf numFmtId="189" fontId="13" fillId="2" borderId="2" xfId="0" applyNumberFormat="1" applyFont="1" applyFill="1" applyBorder="1" applyAlignment="1">
      <alignment horizontal="left" vertical="center" shrinkToFit="1"/>
    </xf>
    <xf numFmtId="184" fontId="13" fillId="2" borderId="1" xfId="0" applyNumberFormat="1" applyFont="1" applyFill="1" applyBorder="1" applyAlignment="1">
      <alignment horizontal="left" vertical="center" shrinkToFit="1"/>
    </xf>
    <xf numFmtId="184" fontId="13" fillId="2" borderId="6" xfId="0" applyNumberFormat="1" applyFont="1" applyFill="1" applyBorder="1" applyAlignment="1">
      <alignment horizontal="left" vertical="center" shrinkToFit="1"/>
    </xf>
    <xf numFmtId="184" fontId="13" fillId="2" borderId="7" xfId="0" applyNumberFormat="1" applyFont="1" applyFill="1" applyBorder="1" applyAlignment="1">
      <alignment horizontal="left" vertical="center" shrinkToFit="1"/>
    </xf>
    <xf numFmtId="49" fontId="13" fillId="0" borderId="1" xfId="0" applyNumberFormat="1" applyFont="1" applyBorder="1" applyAlignment="1" applyProtection="1">
      <alignment horizontal="left" vertical="center" shrinkToFit="1"/>
      <protection locked="0"/>
    </xf>
    <xf numFmtId="49" fontId="13" fillId="0" borderId="6" xfId="0" applyNumberFormat="1" applyFont="1" applyBorder="1" applyAlignment="1" applyProtection="1">
      <alignment horizontal="left" vertical="center" shrinkToFit="1"/>
      <protection locked="0"/>
    </xf>
    <xf numFmtId="49" fontId="13" fillId="0" borderId="7" xfId="0" applyNumberFormat="1" applyFont="1" applyBorder="1" applyAlignment="1" applyProtection="1">
      <alignment horizontal="left" vertical="center" shrinkToFit="1"/>
      <protection locked="0"/>
    </xf>
    <xf numFmtId="0" fontId="13" fillId="4" borderId="70" xfId="0" applyFont="1" applyFill="1" applyBorder="1" applyAlignment="1" applyProtection="1">
      <alignment horizontal="right" vertical="center" shrinkToFit="1"/>
      <protection locked="0"/>
    </xf>
    <xf numFmtId="0" fontId="13" fillId="4" borderId="71" xfId="0" applyFont="1" applyFill="1" applyBorder="1" applyAlignment="1" applyProtection="1">
      <alignment horizontal="right" vertical="center" shrinkToFit="1"/>
      <protection locked="0"/>
    </xf>
    <xf numFmtId="0" fontId="14" fillId="0" borderId="32" xfId="0" applyFont="1" applyBorder="1" applyAlignment="1" applyProtection="1">
      <alignment horizontal="center" vertical="center" shrinkToFit="1"/>
      <protection locked="0"/>
    </xf>
    <xf numFmtId="0" fontId="14" fillId="0" borderId="17" xfId="0" applyFont="1" applyBorder="1" applyAlignment="1" applyProtection="1">
      <alignment horizontal="center" vertical="center" shrinkToFit="1"/>
      <protection locked="0"/>
    </xf>
    <xf numFmtId="0" fontId="14" fillId="0" borderId="29" xfId="0" applyFont="1" applyBorder="1" applyAlignment="1" applyProtection="1">
      <alignment horizontal="center" vertical="center" shrinkToFit="1"/>
      <protection locked="0"/>
    </xf>
    <xf numFmtId="49" fontId="14" fillId="0" borderId="32" xfId="0" applyNumberFormat="1" applyFont="1" applyBorder="1" applyAlignment="1" applyProtection="1">
      <alignment horizontal="center" vertical="center" shrinkToFit="1"/>
      <protection locked="0"/>
    </xf>
    <xf numFmtId="49" fontId="14" fillId="0" borderId="17" xfId="0" applyNumberFormat="1" applyFont="1" applyBorder="1" applyAlignment="1" applyProtection="1">
      <alignment horizontal="center" vertical="center" shrinkToFit="1"/>
      <protection locked="0"/>
    </xf>
    <xf numFmtId="49" fontId="14" fillId="0" borderId="29" xfId="0" applyNumberFormat="1" applyFont="1" applyBorder="1" applyAlignment="1" applyProtection="1">
      <alignment horizontal="center" vertical="center" shrinkToFit="1"/>
      <protection locked="0"/>
    </xf>
    <xf numFmtId="49" fontId="18" fillId="0" borderId="17" xfId="6" applyNumberFormat="1" applyFont="1" applyFill="1" applyBorder="1" applyAlignment="1" applyProtection="1">
      <alignment horizontal="center" vertical="center" shrinkToFit="1"/>
      <protection locked="0"/>
    </xf>
    <xf numFmtId="49" fontId="14" fillId="0" borderId="21" xfId="0" applyNumberFormat="1" applyFont="1" applyBorder="1" applyAlignment="1" applyProtection="1">
      <alignment horizontal="center" vertical="center" shrinkToFit="1"/>
      <protection locked="0"/>
    </xf>
    <xf numFmtId="0" fontId="14" fillId="0" borderId="13" xfId="0"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14" fillId="0" borderId="7" xfId="0" applyFont="1" applyBorder="1" applyAlignment="1" applyProtection="1">
      <alignment horizontal="center" vertical="center" shrinkToFit="1"/>
      <protection locked="0"/>
    </xf>
    <xf numFmtId="0" fontId="14" fillId="0" borderId="1" xfId="0" applyFont="1" applyBorder="1" applyAlignment="1" applyProtection="1">
      <alignment horizontal="center" vertical="center" shrinkToFit="1"/>
      <protection locked="0"/>
    </xf>
    <xf numFmtId="49" fontId="14" fillId="0" borderId="1" xfId="0" applyNumberFormat="1" applyFont="1" applyBorder="1" applyAlignment="1" applyProtection="1">
      <alignment horizontal="center" vertical="center" shrinkToFit="1"/>
      <protection locked="0"/>
    </xf>
    <xf numFmtId="49" fontId="14" fillId="0" borderId="6" xfId="0" applyNumberFormat="1" applyFont="1" applyBorder="1" applyAlignment="1" applyProtection="1">
      <alignment horizontal="center" vertical="center" shrinkToFit="1"/>
      <protection locked="0"/>
    </xf>
    <xf numFmtId="49" fontId="14" fillId="0" borderId="7" xfId="0" applyNumberFormat="1" applyFont="1" applyBorder="1" applyAlignment="1" applyProtection="1">
      <alignment horizontal="center" vertical="center" shrinkToFit="1"/>
      <protection locked="0"/>
    </xf>
    <xf numFmtId="0" fontId="13" fillId="0" borderId="2" xfId="0" applyFont="1" applyBorder="1" applyAlignment="1" applyProtection="1">
      <alignment horizontal="left" vertical="center" shrinkToFit="1"/>
      <protection locked="0"/>
    </xf>
    <xf numFmtId="179" fontId="13" fillId="0" borderId="1" xfId="0" applyNumberFormat="1" applyFont="1" applyBorder="1" applyAlignment="1" applyProtection="1">
      <alignment horizontal="right" vertical="center" shrinkToFit="1"/>
      <protection locked="0"/>
    </xf>
    <xf numFmtId="179" fontId="13" fillId="0" borderId="6" xfId="0" applyNumberFormat="1" applyFont="1" applyBorder="1" applyAlignment="1" applyProtection="1">
      <alignment horizontal="right" vertical="center" shrinkToFit="1"/>
      <protection locked="0"/>
    </xf>
    <xf numFmtId="179" fontId="13" fillId="0" borderId="7" xfId="0" applyNumberFormat="1" applyFont="1" applyBorder="1" applyAlignment="1" applyProtection="1">
      <alignment horizontal="right" vertical="center" shrinkToFit="1"/>
      <protection locked="0"/>
    </xf>
    <xf numFmtId="176" fontId="13" fillId="0" borderId="2" xfId="0" applyNumberFormat="1" applyFont="1" applyBorder="1" applyAlignment="1" applyProtection="1">
      <alignment horizontal="center" vertical="center" shrinkToFit="1"/>
      <protection locked="0"/>
    </xf>
    <xf numFmtId="0" fontId="13" fillId="0" borderId="2" xfId="0" applyFont="1" applyBorder="1" applyAlignment="1" applyProtection="1">
      <alignment horizontal="center" vertical="center" shrinkToFit="1"/>
      <protection locked="0"/>
    </xf>
    <xf numFmtId="179" fontId="13" fillId="0" borderId="2" xfId="0" applyNumberFormat="1" applyFont="1" applyBorder="1" applyAlignment="1" applyProtection="1">
      <alignment horizontal="right" vertical="center" shrinkToFit="1"/>
      <protection locked="0"/>
    </xf>
    <xf numFmtId="0" fontId="13" fillId="0" borderId="1"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0" fontId="13" fillId="0" borderId="1" xfId="0" applyFont="1" applyBorder="1" applyAlignment="1" applyProtection="1">
      <alignment horizontal="left" vertical="center" shrinkToFit="1"/>
      <protection locked="0"/>
    </xf>
    <xf numFmtId="0" fontId="13" fillId="0" borderId="6" xfId="0" applyFont="1" applyBorder="1" applyAlignment="1" applyProtection="1">
      <alignment horizontal="left" vertical="center" shrinkToFit="1"/>
      <protection locked="0"/>
    </xf>
    <xf numFmtId="0" fontId="13" fillId="0" borderId="7" xfId="0" applyFont="1" applyBorder="1" applyAlignment="1" applyProtection="1">
      <alignment horizontal="left" vertical="center" shrinkToFit="1"/>
      <protection locked="0"/>
    </xf>
    <xf numFmtId="0" fontId="14" fillId="0" borderId="16" xfId="0" applyFont="1" applyBorder="1" applyAlignment="1">
      <alignment horizontal="center" vertical="center"/>
    </xf>
    <xf numFmtId="49" fontId="13" fillId="0" borderId="2" xfId="0" applyNumberFormat="1" applyFont="1" applyBorder="1" applyAlignment="1" applyProtection="1">
      <alignment horizontal="center" vertical="center" shrinkToFit="1"/>
      <protection locked="0"/>
    </xf>
    <xf numFmtId="0" fontId="14" fillId="0" borderId="11" xfId="0" applyFont="1" applyBorder="1" applyAlignment="1" applyProtection="1">
      <alignment horizontal="center" vertical="center" shrinkToFit="1"/>
      <protection locked="0"/>
    </xf>
    <xf numFmtId="49" fontId="18" fillId="0" borderId="6" xfId="6" applyNumberFormat="1" applyFont="1" applyFill="1" applyBorder="1" applyAlignment="1" applyProtection="1">
      <alignment horizontal="center" vertical="center" shrinkToFit="1"/>
      <protection locked="0"/>
    </xf>
    <xf numFmtId="49" fontId="14" fillId="0" borderId="23" xfId="0" applyNumberFormat="1" applyFont="1" applyBorder="1" applyAlignment="1" applyProtection="1">
      <alignment horizontal="center" vertical="center" shrinkToFit="1"/>
      <protection locked="0"/>
    </xf>
    <xf numFmtId="42" fontId="13" fillId="0" borderId="2" xfId="0" applyNumberFormat="1" applyFont="1" applyBorder="1" applyAlignment="1" applyProtection="1">
      <alignment vertical="center" shrinkToFit="1"/>
      <protection locked="0"/>
    </xf>
    <xf numFmtId="185" fontId="13" fillId="4" borderId="1" xfId="0" applyNumberFormat="1" applyFont="1" applyFill="1" applyBorder="1" applyAlignment="1">
      <alignment horizontal="right" vertical="center" shrinkToFit="1"/>
    </xf>
    <xf numFmtId="185" fontId="13" fillId="4" borderId="6" xfId="0" applyNumberFormat="1" applyFont="1" applyFill="1" applyBorder="1" applyAlignment="1">
      <alignment horizontal="right" vertical="center" shrinkToFit="1"/>
    </xf>
    <xf numFmtId="185" fontId="13" fillId="4" borderId="7" xfId="0" applyNumberFormat="1" applyFont="1" applyFill="1" applyBorder="1" applyAlignment="1">
      <alignment horizontal="right" vertical="center" shrinkToFit="1"/>
    </xf>
    <xf numFmtId="49" fontId="13" fillId="0" borderId="2" xfId="0" quotePrefix="1" applyNumberFormat="1" applyFont="1" applyBorder="1" applyAlignment="1" applyProtection="1">
      <alignment horizontal="left" vertical="center" shrinkToFit="1"/>
      <protection locked="0"/>
    </xf>
    <xf numFmtId="49" fontId="13" fillId="0" borderId="2" xfId="0" applyNumberFormat="1" applyFont="1" applyBorder="1" applyAlignment="1" applyProtection="1">
      <alignment horizontal="left" vertical="center" shrinkToFit="1"/>
      <protection locked="0"/>
    </xf>
    <xf numFmtId="179" fontId="13" fillId="0" borderId="1" xfId="0" applyNumberFormat="1" applyFont="1" applyBorder="1" applyAlignment="1" applyProtection="1">
      <alignment vertical="center" shrinkToFit="1"/>
      <protection locked="0"/>
    </xf>
    <xf numFmtId="179" fontId="13" fillId="0" borderId="6" xfId="0" applyNumberFormat="1" applyFont="1" applyBorder="1" applyAlignment="1" applyProtection="1">
      <alignment vertical="center" shrinkToFit="1"/>
      <protection locked="0"/>
    </xf>
    <xf numFmtId="179" fontId="13" fillId="0" borderId="7" xfId="0" applyNumberFormat="1" applyFont="1" applyBorder="1" applyAlignment="1" applyProtection="1">
      <alignment vertical="center" shrinkToFit="1"/>
      <protection locked="0"/>
    </xf>
    <xf numFmtId="0" fontId="14" fillId="0" borderId="34" xfId="0" applyFont="1" applyBorder="1" applyAlignment="1" applyProtection="1">
      <alignment horizontal="center" vertical="center" shrinkToFit="1"/>
      <protection locked="0"/>
    </xf>
    <xf numFmtId="0" fontId="14" fillId="0" borderId="35" xfId="0" applyFont="1" applyBorder="1" applyAlignment="1" applyProtection="1">
      <alignment horizontal="center" vertical="center" shrinkToFit="1"/>
      <protection locked="0"/>
    </xf>
    <xf numFmtId="189" fontId="13" fillId="0" borderId="2" xfId="0" applyNumberFormat="1" applyFont="1" applyBorder="1" applyAlignment="1" applyProtection="1">
      <alignment horizontal="left" vertical="center" shrinkToFit="1"/>
      <protection locked="0"/>
    </xf>
    <xf numFmtId="184" fontId="13" fillId="0" borderId="1" xfId="0" applyNumberFormat="1" applyFont="1" applyBorder="1" applyAlignment="1" applyProtection="1">
      <alignment horizontal="left" vertical="center" shrinkToFit="1"/>
      <protection locked="0"/>
    </xf>
    <xf numFmtId="184" fontId="13" fillId="0" borderId="6" xfId="0" applyNumberFormat="1" applyFont="1" applyBorder="1" applyAlignment="1" applyProtection="1">
      <alignment horizontal="left" vertical="center" shrinkToFit="1"/>
      <protection locked="0"/>
    </xf>
    <xf numFmtId="184" fontId="13" fillId="0" borderId="7" xfId="0" applyNumberFormat="1" applyFont="1" applyBorder="1" applyAlignment="1" applyProtection="1">
      <alignment horizontal="left" vertical="center" shrinkToFit="1"/>
      <protection locked="0"/>
    </xf>
    <xf numFmtId="0" fontId="14" fillId="0" borderId="25" xfId="0" applyFont="1" applyBorder="1" applyAlignment="1" applyProtection="1">
      <alignment horizontal="center" vertical="center" shrinkToFit="1"/>
      <protection locked="0"/>
    </xf>
    <xf numFmtId="0" fontId="14" fillId="0" borderId="8" xfId="0" applyFont="1" applyBorder="1" applyAlignment="1" applyProtection="1">
      <alignment horizontal="center" vertical="center" shrinkToFit="1"/>
      <protection locked="0"/>
    </xf>
    <xf numFmtId="0" fontId="14" fillId="0" borderId="24" xfId="0" applyFont="1" applyBorder="1" applyAlignment="1" applyProtection="1">
      <alignment horizontal="center" vertical="center" shrinkToFit="1"/>
      <protection locked="0"/>
    </xf>
    <xf numFmtId="0" fontId="14" fillId="0" borderId="14" xfId="0" applyFont="1" applyBorder="1" applyAlignment="1" applyProtection="1">
      <alignment horizontal="center" vertical="center" shrinkToFit="1"/>
      <protection locked="0"/>
    </xf>
    <xf numFmtId="180" fontId="13" fillId="0" borderId="1" xfId="2" applyNumberFormat="1" applyFont="1" applyFill="1" applyBorder="1" applyAlignment="1" applyProtection="1">
      <alignment horizontal="center" vertical="center" shrinkToFit="1"/>
      <protection locked="0"/>
    </xf>
    <xf numFmtId="180" fontId="13" fillId="0" borderId="6" xfId="2" applyNumberFormat="1" applyFont="1" applyFill="1" applyBorder="1" applyAlignment="1" applyProtection="1">
      <alignment horizontal="center" vertical="center" shrinkToFit="1"/>
      <protection locked="0"/>
    </xf>
    <xf numFmtId="180" fontId="13" fillId="0" borderId="7" xfId="2" applyNumberFormat="1" applyFont="1" applyFill="1" applyBorder="1" applyAlignment="1" applyProtection="1">
      <alignment horizontal="center" vertical="center" shrinkToFit="1"/>
      <protection locked="0"/>
    </xf>
    <xf numFmtId="176" fontId="13" fillId="0" borderId="1" xfId="2" applyNumberFormat="1" applyFont="1" applyFill="1" applyBorder="1" applyAlignment="1" applyProtection="1">
      <alignment horizontal="center" vertical="center" shrinkToFit="1"/>
      <protection locked="0"/>
    </xf>
    <xf numFmtId="176" fontId="13" fillId="0" borderId="6" xfId="2" applyNumberFormat="1" applyFont="1" applyFill="1" applyBorder="1" applyAlignment="1" applyProtection="1">
      <alignment horizontal="center" vertical="center" shrinkToFit="1"/>
      <protection locked="0"/>
    </xf>
    <xf numFmtId="176" fontId="13" fillId="0" borderId="7" xfId="2" applyNumberFormat="1" applyFont="1" applyFill="1" applyBorder="1" applyAlignment="1" applyProtection="1">
      <alignment horizontal="center" vertical="center" shrinkToFit="1"/>
      <protection locked="0"/>
    </xf>
    <xf numFmtId="0" fontId="13" fillId="4" borderId="1" xfId="2" applyNumberFormat="1" applyFont="1" applyFill="1" applyBorder="1" applyAlignment="1" applyProtection="1">
      <alignment horizontal="center" vertical="center" shrinkToFit="1"/>
      <protection locked="0"/>
    </xf>
    <xf numFmtId="0" fontId="13" fillId="4" borderId="6" xfId="2" applyNumberFormat="1" applyFont="1" applyFill="1" applyBorder="1" applyAlignment="1" applyProtection="1">
      <alignment horizontal="center" vertical="center" shrinkToFit="1"/>
      <protection locked="0"/>
    </xf>
    <xf numFmtId="0" fontId="13" fillId="4" borderId="7" xfId="2" applyNumberFormat="1" applyFont="1" applyFill="1" applyBorder="1" applyAlignment="1" applyProtection="1">
      <alignment horizontal="center" vertical="center" shrinkToFit="1"/>
      <protection locked="0"/>
    </xf>
    <xf numFmtId="185" fontId="13" fillId="0" borderId="2" xfId="0" applyNumberFormat="1" applyFont="1" applyBorder="1" applyAlignment="1" applyProtection="1">
      <alignment horizontal="center" vertical="center" shrinkToFit="1"/>
      <protection locked="0"/>
    </xf>
    <xf numFmtId="176" fontId="13" fillId="0" borderId="2" xfId="2" applyNumberFormat="1" applyFont="1" applyFill="1" applyBorder="1" applyAlignment="1" applyProtection="1">
      <alignment horizontal="center" vertical="center" shrinkToFit="1"/>
      <protection locked="0"/>
    </xf>
    <xf numFmtId="0" fontId="14" fillId="0" borderId="2" xfId="0" applyFont="1" applyBorder="1" applyAlignment="1">
      <alignment horizontal="center" vertical="center"/>
    </xf>
    <xf numFmtId="188" fontId="13" fillId="3" borderId="2" xfId="0" applyNumberFormat="1" applyFont="1" applyFill="1" applyBorder="1" applyAlignment="1" applyProtection="1">
      <alignment horizontal="left" vertical="center" shrinkToFit="1"/>
      <protection locked="0"/>
    </xf>
    <xf numFmtId="0" fontId="14" fillId="0" borderId="2" xfId="0" applyFont="1" applyBorder="1" applyAlignment="1" applyProtection="1">
      <alignment horizontal="center" vertical="center" wrapText="1"/>
      <protection locked="0"/>
    </xf>
    <xf numFmtId="0" fontId="14" fillId="0" borderId="2" xfId="0" applyFont="1" applyBorder="1" applyAlignment="1" applyProtection="1">
      <alignment horizontal="left" vertical="center" wrapText="1"/>
      <protection locked="0"/>
    </xf>
    <xf numFmtId="188" fontId="13" fillId="3" borderId="1" xfId="0" applyNumberFormat="1" applyFont="1" applyFill="1" applyBorder="1" applyAlignment="1" applyProtection="1">
      <alignment horizontal="left" vertical="center" shrinkToFit="1"/>
      <protection locked="0"/>
    </xf>
    <xf numFmtId="188" fontId="13" fillId="3" borderId="6" xfId="0" applyNumberFormat="1" applyFont="1" applyFill="1" applyBorder="1" applyAlignment="1" applyProtection="1">
      <alignment horizontal="left" vertical="center" shrinkToFit="1"/>
      <protection locked="0"/>
    </xf>
    <xf numFmtId="188" fontId="13" fillId="3" borderId="7" xfId="0" applyNumberFormat="1" applyFont="1" applyFill="1" applyBorder="1" applyAlignment="1" applyProtection="1">
      <alignment horizontal="left" vertical="center" shrinkToFit="1"/>
      <protection locked="0"/>
    </xf>
    <xf numFmtId="0" fontId="14" fillId="0" borderId="8" xfId="0" applyFont="1" applyBorder="1" applyAlignment="1" applyProtection="1">
      <alignment horizontal="left" vertical="center" shrinkToFit="1"/>
      <protection locked="0"/>
    </xf>
    <xf numFmtId="0" fontId="14" fillId="0" borderId="20" xfId="0" applyFont="1" applyBorder="1" applyAlignment="1" applyProtection="1">
      <alignment horizontal="left" vertical="center" shrinkToFit="1"/>
      <protection locked="0"/>
    </xf>
    <xf numFmtId="0" fontId="14" fillId="0" borderId="38" xfId="0" applyFont="1" applyBorder="1" applyAlignment="1" applyProtection="1">
      <alignment horizontal="left" vertical="center" shrinkToFit="1"/>
      <protection locked="0"/>
    </xf>
    <xf numFmtId="0" fontId="14" fillId="0" borderId="40" xfId="0" applyFont="1" applyBorder="1" applyAlignment="1" applyProtection="1">
      <alignment horizontal="left" vertical="center" shrinkToFit="1"/>
      <protection locked="0"/>
    </xf>
    <xf numFmtId="0" fontId="14" fillId="0" borderId="49" xfId="0" applyFont="1" applyBorder="1" applyAlignment="1" applyProtection="1">
      <alignment horizontal="left" vertical="center" shrinkToFit="1"/>
      <protection locked="0"/>
    </xf>
    <xf numFmtId="0" fontId="14" fillId="0" borderId="3" xfId="0" applyFont="1" applyBorder="1" applyAlignment="1" applyProtection="1">
      <alignment horizontal="left" vertical="center" shrinkToFit="1"/>
      <protection locked="0"/>
    </xf>
    <xf numFmtId="176" fontId="13" fillId="0" borderId="14" xfId="0" applyNumberFormat="1" applyFont="1" applyBorder="1" applyAlignment="1" applyProtection="1">
      <alignment horizontal="center" vertical="center" shrinkToFit="1"/>
      <protection locked="0"/>
    </xf>
    <xf numFmtId="176" fontId="13" fillId="0" borderId="19" xfId="0" applyNumberFormat="1"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13" fillId="0" borderId="14" xfId="0" applyFont="1" applyBorder="1" applyAlignment="1" applyProtection="1">
      <alignment horizontal="center" vertical="center" shrinkToFit="1"/>
      <protection locked="0"/>
    </xf>
    <xf numFmtId="0" fontId="13" fillId="0" borderId="19" xfId="0" applyFont="1" applyBorder="1" applyAlignment="1" applyProtection="1">
      <alignment horizontal="center" vertical="center" shrinkToFit="1"/>
      <protection locked="0"/>
    </xf>
    <xf numFmtId="0" fontId="14" fillId="0" borderId="0" xfId="0" applyFont="1" applyAlignment="1">
      <alignment horizontal="left" vertical="center"/>
    </xf>
    <xf numFmtId="0" fontId="13" fillId="0" borderId="0" xfId="0" applyFont="1" applyAlignment="1">
      <alignment horizontal="right" vertical="center"/>
    </xf>
    <xf numFmtId="0" fontId="14" fillId="0" borderId="0" xfId="0" applyFont="1" applyAlignment="1">
      <alignment horizontal="right" vertical="center"/>
    </xf>
    <xf numFmtId="38" fontId="14" fillId="0" borderId="0" xfId="2" applyFont="1" applyFill="1" applyBorder="1" applyAlignment="1" applyProtection="1">
      <alignment horizontal="right" vertical="center"/>
    </xf>
    <xf numFmtId="0" fontId="22" fillId="0" borderId="0" xfId="0" applyFont="1" applyAlignment="1">
      <alignment horizontal="left" vertical="top" wrapText="1"/>
    </xf>
    <xf numFmtId="0" fontId="23" fillId="0" borderId="0" xfId="0" applyFont="1" applyAlignment="1">
      <alignment horizontal="left" vertical="top" wrapText="1"/>
    </xf>
    <xf numFmtId="0" fontId="13" fillId="0" borderId="0" xfId="0" applyFont="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center" vertical="center"/>
    </xf>
    <xf numFmtId="0" fontId="19" fillId="0" borderId="0" xfId="0" applyFont="1" applyAlignment="1">
      <alignment horizontal="left" vertical="top"/>
    </xf>
    <xf numFmtId="180" fontId="13" fillId="0" borderId="0" xfId="0" applyNumberFormat="1" applyFont="1" applyAlignment="1">
      <alignment horizontal="distributed" vertical="center" shrinkToFit="1"/>
    </xf>
    <xf numFmtId="181" fontId="13" fillId="0" borderId="0" xfId="0" applyNumberFormat="1" applyFont="1" applyAlignment="1">
      <alignment horizontal="distributed" vertical="center" shrinkToFit="1"/>
    </xf>
    <xf numFmtId="0" fontId="13" fillId="0" borderId="0" xfId="0" applyFont="1" applyAlignment="1">
      <alignment horizontal="left" vertical="top" wrapText="1" shrinkToFit="1"/>
    </xf>
    <xf numFmtId="0" fontId="14" fillId="0" borderId="0" xfId="0" applyFont="1" applyAlignment="1">
      <alignment horizontal="left" vertical="center" wrapText="1"/>
    </xf>
    <xf numFmtId="0" fontId="14" fillId="0" borderId="0" xfId="0" applyFont="1" applyAlignment="1">
      <alignment horizontal="center" wrapText="1"/>
    </xf>
    <xf numFmtId="178" fontId="13" fillId="0" borderId="7" xfId="0" applyNumberFormat="1" applyFont="1" applyBorder="1" applyAlignment="1">
      <alignment horizontal="center" vertical="center" textRotation="255" shrinkToFit="1"/>
    </xf>
    <xf numFmtId="185" fontId="13" fillId="0" borderId="2" xfId="0" applyNumberFormat="1" applyFont="1" applyBorder="1" applyAlignment="1">
      <alignment horizontal="right" vertical="center" shrinkToFit="1"/>
    </xf>
    <xf numFmtId="0" fontId="13" fillId="0" borderId="2" xfId="0" applyFont="1" applyBorder="1" applyAlignment="1">
      <alignment horizontal="center" vertical="center" textRotation="255" shrinkToFit="1"/>
    </xf>
    <xf numFmtId="185" fontId="13" fillId="0" borderId="43" xfId="0" applyNumberFormat="1" applyFont="1" applyBorder="1" applyAlignment="1">
      <alignment horizontal="right" vertical="center" shrinkToFit="1"/>
    </xf>
    <xf numFmtId="185" fontId="13" fillId="0" borderId="0" xfId="0" applyNumberFormat="1" applyFont="1" applyAlignment="1">
      <alignment horizontal="right" vertical="center" shrinkToFit="1"/>
    </xf>
    <xf numFmtId="185" fontId="13" fillId="0" borderId="27" xfId="0" applyNumberFormat="1" applyFont="1" applyBorder="1" applyAlignment="1">
      <alignment horizontal="right" vertical="center" shrinkToFit="1"/>
    </xf>
    <xf numFmtId="0" fontId="13" fillId="0" borderId="43" xfId="0" applyFont="1" applyBorder="1" applyAlignment="1">
      <alignment horizontal="center" vertical="center" shrinkToFit="1"/>
    </xf>
    <xf numFmtId="0" fontId="13" fillId="0" borderId="27" xfId="0" applyFont="1" applyBorder="1" applyAlignment="1">
      <alignment horizontal="center" vertical="center" shrinkToFit="1"/>
    </xf>
    <xf numFmtId="0" fontId="13" fillId="0" borderId="57" xfId="0" applyFont="1" applyBorder="1" applyAlignment="1">
      <alignment horizontal="center" vertical="center" shrinkToFit="1"/>
    </xf>
    <xf numFmtId="0" fontId="13" fillId="0" borderId="58" xfId="0" applyFont="1" applyBorder="1" applyAlignment="1">
      <alignment horizontal="center" vertical="center" shrinkToFit="1"/>
    </xf>
    <xf numFmtId="0" fontId="13" fillId="0" borderId="59" xfId="0" applyFont="1" applyBorder="1" applyAlignment="1">
      <alignment horizontal="center" vertical="center" shrinkToFit="1"/>
    </xf>
    <xf numFmtId="42" fontId="13" fillId="0" borderId="43" xfId="0" applyNumberFormat="1" applyFont="1" applyBorder="1" applyAlignment="1">
      <alignment horizontal="center" vertical="center" shrinkToFit="1"/>
    </xf>
    <xf numFmtId="42" fontId="13" fillId="0" borderId="0" xfId="0" applyNumberFormat="1" applyFont="1" applyAlignment="1">
      <alignment horizontal="center" vertical="center" shrinkToFit="1"/>
    </xf>
    <xf numFmtId="42" fontId="13" fillId="0" borderId="27" xfId="0" applyNumberFormat="1" applyFont="1" applyBorder="1" applyAlignment="1">
      <alignment horizontal="center" vertical="center" shrinkToFit="1"/>
    </xf>
    <xf numFmtId="185" fontId="13" fillId="0" borderId="88" xfId="0" applyNumberFormat="1" applyFont="1" applyBorder="1" applyAlignment="1">
      <alignment horizontal="right" vertical="center" shrinkToFit="1"/>
    </xf>
    <xf numFmtId="185" fontId="13" fillId="0" borderId="89" xfId="0" applyNumberFormat="1" applyFont="1" applyBorder="1" applyAlignment="1">
      <alignment horizontal="right" vertical="center" shrinkToFit="1"/>
    </xf>
    <xf numFmtId="185" fontId="13" fillId="0" borderId="90" xfId="0" applyNumberFormat="1" applyFont="1" applyBorder="1" applyAlignment="1">
      <alignment horizontal="right" vertical="center" shrinkToFit="1"/>
    </xf>
    <xf numFmtId="184" fontId="13" fillId="0" borderId="2" xfId="0" applyNumberFormat="1" applyFont="1" applyBorder="1" applyAlignment="1">
      <alignment horizontal="left" vertical="center" shrinkToFit="1"/>
    </xf>
    <xf numFmtId="184" fontId="13" fillId="0" borderId="74" xfId="0" applyNumberFormat="1" applyFont="1" applyBorder="1" applyAlignment="1">
      <alignment horizontal="left" vertical="center" shrinkToFit="1"/>
    </xf>
    <xf numFmtId="178" fontId="13" fillId="0" borderId="0" xfId="0" applyNumberFormat="1" applyFont="1" applyAlignment="1">
      <alignment horizontal="right" vertical="center" shrinkToFit="1"/>
    </xf>
    <xf numFmtId="185" fontId="13" fillId="0" borderId="74" xfId="0" applyNumberFormat="1" applyFont="1" applyBorder="1" applyAlignment="1">
      <alignment horizontal="right" vertical="center" shrinkToFit="1"/>
    </xf>
    <xf numFmtId="187" fontId="13" fillId="0" borderId="2" xfId="0" applyNumberFormat="1" applyFont="1" applyBorder="1" applyAlignment="1">
      <alignment horizontal="left" vertical="center" shrinkToFit="1"/>
    </xf>
    <xf numFmtId="187" fontId="13" fillId="0" borderId="74" xfId="0" applyNumberFormat="1" applyFont="1" applyBorder="1" applyAlignment="1">
      <alignment horizontal="left" vertical="center" shrinkToFit="1"/>
    </xf>
    <xf numFmtId="0" fontId="13" fillId="0" borderId="30" xfId="3" applyFont="1" applyBorder="1" applyAlignment="1">
      <alignment horizontal="center" vertical="center" textRotation="255"/>
    </xf>
    <xf numFmtId="0" fontId="13" fillId="0" borderId="26" xfId="3" applyFont="1" applyBorder="1" applyAlignment="1">
      <alignment horizontal="center" vertical="center" textRotation="255"/>
    </xf>
    <xf numFmtId="0" fontId="13" fillId="0" borderId="43" xfId="3" applyFont="1" applyBorder="1" applyAlignment="1">
      <alignment horizontal="center" vertical="center" textRotation="255"/>
    </xf>
    <xf numFmtId="0" fontId="13" fillId="0" borderId="27" xfId="3" applyFont="1" applyBorder="1" applyAlignment="1">
      <alignment horizontal="center" vertical="center" textRotation="255"/>
    </xf>
    <xf numFmtId="0" fontId="13" fillId="0" borderId="31" xfId="3" applyFont="1" applyBorder="1" applyAlignment="1">
      <alignment horizontal="center" vertical="center" textRotation="255"/>
    </xf>
    <xf numFmtId="0" fontId="13" fillId="0" borderId="28" xfId="3" applyFont="1" applyBorder="1" applyAlignment="1">
      <alignment horizontal="center" vertical="center" textRotation="255"/>
    </xf>
    <xf numFmtId="0" fontId="13" fillId="0" borderId="2" xfId="3" applyFont="1" applyBorder="1" applyAlignment="1">
      <alignment horizontal="center" vertical="center" textRotation="255"/>
    </xf>
    <xf numFmtId="178" fontId="13" fillId="0" borderId="2" xfId="0" applyNumberFormat="1" applyFont="1" applyBorder="1" applyAlignment="1">
      <alignment horizontal="center" vertical="center" textRotation="255" shrinkToFit="1"/>
    </xf>
    <xf numFmtId="185" fontId="13" fillId="0" borderId="7" xfId="3" applyNumberFormat="1" applyFont="1" applyBorder="1" applyAlignment="1">
      <alignment horizontal="right" vertical="center"/>
    </xf>
    <xf numFmtId="185" fontId="13" fillId="0" borderId="2" xfId="3" applyNumberFormat="1" applyFont="1" applyBorder="1" applyAlignment="1">
      <alignment horizontal="right" vertical="center"/>
    </xf>
    <xf numFmtId="0" fontId="13" fillId="0" borderId="46" xfId="0" applyFont="1" applyBorder="1" applyAlignment="1">
      <alignment horizontal="left" vertical="center" shrinkToFit="1"/>
    </xf>
    <xf numFmtId="0" fontId="13" fillId="0" borderId="0" xfId="3" applyFont="1" applyAlignment="1">
      <alignment horizontal="center" vertical="center" shrinkToFit="1"/>
    </xf>
    <xf numFmtId="0" fontId="13" fillId="0" borderId="46" xfId="3" applyFont="1" applyBorder="1" applyAlignment="1">
      <alignment horizontal="center" vertical="center" shrinkToFit="1"/>
    </xf>
    <xf numFmtId="0" fontId="13" fillId="0" borderId="15" xfId="0" applyFont="1" applyBorder="1" applyAlignment="1">
      <alignment horizontal="left" vertical="center" shrinkToFit="1"/>
    </xf>
    <xf numFmtId="0" fontId="13" fillId="0" borderId="36" xfId="0" applyFont="1" applyBorder="1" applyAlignment="1">
      <alignment horizontal="left" vertical="center" shrinkToFit="1"/>
    </xf>
    <xf numFmtId="0" fontId="13" fillId="0" borderId="15" xfId="0" applyFont="1" applyBorder="1" applyAlignment="1">
      <alignment horizontal="center" vertical="center" shrinkToFit="1"/>
    </xf>
    <xf numFmtId="0" fontId="13" fillId="0" borderId="46" xfId="0" applyFont="1" applyBorder="1" applyAlignment="1">
      <alignment horizontal="center" vertical="center" shrinkToFit="1"/>
    </xf>
    <xf numFmtId="0" fontId="13" fillId="0" borderId="10" xfId="0" applyFont="1" applyBorder="1" applyAlignment="1">
      <alignment horizontal="left" vertical="center" shrinkToFit="1"/>
    </xf>
    <xf numFmtId="42" fontId="13" fillId="0" borderId="0" xfId="0" applyNumberFormat="1" applyFont="1" applyAlignment="1">
      <alignment horizontal="left" vertical="center" shrinkToFit="1"/>
    </xf>
    <xf numFmtId="0" fontId="37" fillId="0" borderId="0" xfId="3" applyFont="1" applyAlignment="1">
      <alignment horizontal="left" vertical="center" shrinkToFit="1"/>
    </xf>
    <xf numFmtId="0" fontId="37" fillId="0" borderId="27" xfId="3" applyFont="1" applyBorder="1" applyAlignment="1">
      <alignment horizontal="left" vertical="center" shrinkToFit="1"/>
    </xf>
    <xf numFmtId="43" fontId="13" fillId="0" borderId="0" xfId="3" applyNumberFormat="1" applyFont="1" applyAlignment="1">
      <alignment horizontal="center" vertical="center" shrinkToFit="1"/>
    </xf>
    <xf numFmtId="43" fontId="13" fillId="0" borderId="27" xfId="3" applyNumberFormat="1" applyFont="1" applyBorder="1" applyAlignment="1">
      <alignment horizontal="center" vertical="center" shrinkToFit="1"/>
    </xf>
    <xf numFmtId="0" fontId="13" fillId="0" borderId="0" xfId="3" applyFont="1" applyAlignment="1">
      <alignment horizontal="center" vertical="top"/>
    </xf>
    <xf numFmtId="0" fontId="33" fillId="0" borderId="0" xfId="3" applyFont="1" applyAlignment="1">
      <alignment horizontal="center" vertical="center" shrinkToFit="1"/>
    </xf>
    <xf numFmtId="0" fontId="13" fillId="0" borderId="3" xfId="3" applyFont="1" applyBorder="1" applyAlignment="1">
      <alignment horizontal="center" vertical="center"/>
    </xf>
    <xf numFmtId="0" fontId="13" fillId="0" borderId="8" xfId="3" applyFont="1" applyBorder="1" applyAlignment="1">
      <alignment horizontal="center" vertical="center"/>
    </xf>
    <xf numFmtId="0" fontId="13" fillId="0" borderId="24" xfId="3" applyFont="1" applyBorder="1" applyAlignment="1">
      <alignment horizontal="center" vertical="center"/>
    </xf>
    <xf numFmtId="0" fontId="13" fillId="0" borderId="47" xfId="3" applyFont="1" applyBorder="1" applyAlignment="1">
      <alignment horizontal="center" vertical="center"/>
    </xf>
    <xf numFmtId="0" fontId="13" fillId="0" borderId="48" xfId="3" applyFont="1" applyBorder="1" applyAlignment="1">
      <alignment horizontal="center" vertical="center"/>
    </xf>
    <xf numFmtId="0" fontId="13" fillId="0" borderId="56" xfId="3" applyFont="1" applyBorder="1" applyAlignment="1">
      <alignment horizontal="center" vertical="center"/>
    </xf>
    <xf numFmtId="0" fontId="13" fillId="0" borderId="13" xfId="3" applyFont="1" applyBorder="1" applyAlignment="1">
      <alignment horizontal="center" vertical="center"/>
    </xf>
    <xf numFmtId="0" fontId="13" fillId="0" borderId="6" xfId="3" applyFont="1" applyBorder="1" applyAlignment="1">
      <alignment horizontal="center" vertical="center"/>
    </xf>
    <xf numFmtId="0" fontId="13" fillId="0" borderId="7" xfId="3" applyFont="1" applyBorder="1" applyAlignment="1">
      <alignment horizontal="center" vertical="center"/>
    </xf>
    <xf numFmtId="0" fontId="13" fillId="0" borderId="1" xfId="3" applyFont="1" applyBorder="1" applyAlignment="1">
      <alignment horizontal="center" vertical="center"/>
    </xf>
    <xf numFmtId="0" fontId="13" fillId="0" borderId="31" xfId="3" applyFont="1" applyBorder="1" applyAlignment="1">
      <alignment horizontal="center" vertical="center"/>
    </xf>
    <xf numFmtId="0" fontId="13" fillId="0" borderId="16" xfId="3" applyFont="1" applyBorder="1" applyAlignment="1">
      <alignment horizontal="center" vertical="center"/>
    </xf>
    <xf numFmtId="0" fontId="13" fillId="0" borderId="28" xfId="3" applyFont="1" applyBorder="1" applyAlignment="1">
      <alignment horizontal="center" vertical="center"/>
    </xf>
    <xf numFmtId="0" fontId="24" fillId="0" borderId="1" xfId="3" applyFont="1" applyBorder="1" applyAlignment="1">
      <alignment horizontal="center" vertical="center" shrinkToFit="1"/>
    </xf>
    <xf numFmtId="0" fontId="24" fillId="0" borderId="6" xfId="3" applyFont="1" applyBorder="1" applyAlignment="1">
      <alignment horizontal="center" vertical="center" shrinkToFit="1"/>
    </xf>
    <xf numFmtId="0" fontId="24" fillId="0" borderId="7" xfId="3" applyFont="1" applyBorder="1" applyAlignment="1">
      <alignment horizontal="center" vertical="center" shrinkToFit="1"/>
    </xf>
    <xf numFmtId="0" fontId="35" fillId="0" borderId="1" xfId="3" applyFont="1" applyBorder="1" applyAlignment="1">
      <alignment horizontal="center" vertical="center"/>
    </xf>
    <xf numFmtId="0" fontId="35" fillId="0" borderId="6" xfId="3" applyFont="1" applyBorder="1" applyAlignment="1">
      <alignment horizontal="center" vertical="center"/>
    </xf>
    <xf numFmtId="0" fontId="35" fillId="0" borderId="7" xfId="3" applyFont="1" applyBorder="1" applyAlignment="1">
      <alignment horizontal="center" vertical="center"/>
    </xf>
    <xf numFmtId="0" fontId="13" fillId="0" borderId="60" xfId="3" applyFont="1" applyBorder="1" applyAlignment="1">
      <alignment horizontal="center" vertical="center"/>
    </xf>
    <xf numFmtId="0" fontId="13" fillId="0" borderId="37" xfId="3" applyFont="1" applyBorder="1" applyAlignment="1">
      <alignment horizontal="center" vertical="center"/>
    </xf>
    <xf numFmtId="0" fontId="13" fillId="0" borderId="1" xfId="3" applyFont="1" applyBorder="1" applyAlignment="1">
      <alignment horizontal="center" vertical="center" shrinkToFit="1"/>
    </xf>
    <xf numFmtId="0" fontId="13" fillId="0" borderId="6" xfId="3" applyFont="1" applyBorder="1" applyAlignment="1">
      <alignment horizontal="center" vertical="center" shrinkToFit="1"/>
    </xf>
    <xf numFmtId="0" fontId="13" fillId="0" borderId="7" xfId="3" applyFont="1" applyBorder="1" applyAlignment="1">
      <alignment horizontal="center" vertical="center" shrinkToFit="1"/>
    </xf>
    <xf numFmtId="0" fontId="13" fillId="0" borderId="27" xfId="3" applyFont="1" applyBorder="1" applyAlignment="1">
      <alignment horizontal="center" vertical="center" shrinkToFit="1"/>
    </xf>
    <xf numFmtId="0" fontId="13" fillId="0" borderId="16" xfId="3" applyFont="1" applyBorder="1" applyAlignment="1">
      <alignment horizontal="center" vertical="center" shrinkToFit="1"/>
    </xf>
    <xf numFmtId="0" fontId="13" fillId="0" borderId="37" xfId="3" applyFont="1" applyBorder="1" applyAlignment="1">
      <alignment horizontal="center" vertical="center" shrinkToFit="1"/>
    </xf>
    <xf numFmtId="185" fontId="13" fillId="0" borderId="43" xfId="3" applyNumberFormat="1" applyFont="1" applyBorder="1" applyAlignment="1">
      <alignment horizontal="right" vertical="center" shrinkToFit="1"/>
    </xf>
    <xf numFmtId="185" fontId="13" fillId="0" borderId="0" xfId="3" applyNumberFormat="1" applyFont="1" applyAlignment="1">
      <alignment horizontal="right" vertical="center" shrinkToFit="1"/>
    </xf>
    <xf numFmtId="185" fontId="13" fillId="0" borderId="27" xfId="3" applyNumberFormat="1" applyFont="1" applyBorder="1" applyAlignment="1">
      <alignment horizontal="right" vertical="center" shrinkToFit="1"/>
    </xf>
    <xf numFmtId="0" fontId="13" fillId="0" borderId="43" xfId="3" applyFont="1" applyBorder="1" applyAlignment="1">
      <alignment horizontal="center" vertical="center" shrinkToFit="1"/>
    </xf>
    <xf numFmtId="0" fontId="13" fillId="0" borderId="0" xfId="0" applyFont="1" applyAlignment="1">
      <alignment horizontal="right" vertical="center" shrinkToFit="1"/>
    </xf>
    <xf numFmtId="0" fontId="13" fillId="0" borderId="16" xfId="0" applyFont="1" applyBorder="1" applyAlignment="1">
      <alignment horizontal="right" vertical="center" shrinkToFit="1"/>
    </xf>
    <xf numFmtId="182" fontId="13" fillId="0" borderId="43" xfId="0" applyNumberFormat="1" applyFont="1" applyBorder="1" applyAlignment="1">
      <alignment horizontal="center" vertical="center" shrinkToFit="1"/>
    </xf>
    <xf numFmtId="182" fontId="13" fillId="0" borderId="0" xfId="0" applyNumberFormat="1" applyFont="1" applyAlignment="1">
      <alignment horizontal="center" vertical="center" shrinkToFit="1"/>
    </xf>
    <xf numFmtId="185" fontId="13" fillId="0" borderId="32" xfId="0" applyNumberFormat="1" applyFont="1" applyBorder="1" applyAlignment="1">
      <alignment horizontal="right" vertical="center" shrinkToFit="1"/>
    </xf>
    <xf numFmtId="185" fontId="13" fillId="0" borderId="17" xfId="0" applyNumberFormat="1" applyFont="1" applyBorder="1" applyAlignment="1">
      <alignment horizontal="right" vertical="center" shrinkToFit="1"/>
    </xf>
    <xf numFmtId="185" fontId="13" fillId="0" borderId="29" xfId="0" applyNumberFormat="1" applyFont="1" applyBorder="1" applyAlignment="1">
      <alignment horizontal="right" vertical="center" shrinkToFit="1"/>
    </xf>
    <xf numFmtId="185" fontId="25" fillId="0" borderId="32" xfId="0" applyNumberFormat="1" applyFont="1" applyBorder="1" applyAlignment="1">
      <alignment horizontal="right" vertical="center" shrinkToFit="1"/>
    </xf>
    <xf numFmtId="185" fontId="25" fillId="0" borderId="17" xfId="0" applyNumberFormat="1" applyFont="1" applyBorder="1" applyAlignment="1">
      <alignment horizontal="right" vertical="center" shrinkToFit="1"/>
    </xf>
    <xf numFmtId="185" fontId="25" fillId="0" borderId="29" xfId="0" applyNumberFormat="1" applyFont="1" applyBorder="1" applyAlignment="1">
      <alignment horizontal="right" vertical="center" shrinkToFit="1"/>
    </xf>
    <xf numFmtId="0" fontId="13" fillId="0" borderId="63" xfId="3" applyFont="1" applyBorder="1" applyAlignment="1">
      <alignment horizontal="center" vertical="center" shrinkToFit="1"/>
    </xf>
    <xf numFmtId="0" fontId="13" fillId="0" borderId="64" xfId="3" applyFont="1" applyBorder="1" applyAlignment="1">
      <alignment horizontal="center" vertical="center" shrinkToFit="1"/>
    </xf>
    <xf numFmtId="0" fontId="13" fillId="5" borderId="64" xfId="3" applyFont="1" applyFill="1" applyBorder="1" applyAlignment="1">
      <alignment horizontal="left" vertical="center" wrapText="1"/>
    </xf>
    <xf numFmtId="0" fontId="13" fillId="5" borderId="65" xfId="3" applyFont="1" applyFill="1" applyBorder="1" applyAlignment="1">
      <alignment horizontal="left" vertical="center" wrapText="1"/>
    </xf>
    <xf numFmtId="0" fontId="13" fillId="0" borderId="5" xfId="3" applyFont="1" applyBorder="1" applyAlignment="1">
      <alignment horizontal="center" vertical="center" shrinkToFit="1"/>
    </xf>
    <xf numFmtId="0" fontId="13" fillId="0" borderId="14" xfId="3" applyFont="1" applyBorder="1" applyAlignment="1">
      <alignment horizontal="center" vertical="center" shrinkToFit="1"/>
    </xf>
    <xf numFmtId="0" fontId="13" fillId="0" borderId="34" xfId="3" applyFont="1" applyBorder="1" applyAlignment="1">
      <alignment horizontal="center" vertical="center"/>
    </xf>
    <xf numFmtId="0" fontId="13" fillId="0" borderId="14" xfId="3" applyFont="1" applyBorder="1" applyAlignment="1">
      <alignment horizontal="center" vertical="center"/>
    </xf>
    <xf numFmtId="0" fontId="13" fillId="0" borderId="0" xfId="3" applyFont="1" applyAlignment="1">
      <alignment horizontal="left" vertical="center" shrinkToFit="1"/>
    </xf>
    <xf numFmtId="0" fontId="13" fillId="0" borderId="5" xfId="3" applyFont="1" applyBorder="1" applyAlignment="1">
      <alignment horizontal="center" vertical="center"/>
    </xf>
    <xf numFmtId="0" fontId="13" fillId="0" borderId="34" xfId="3" applyFont="1" applyBorder="1" applyAlignment="1">
      <alignment horizontal="center" vertical="center" shrinkToFit="1"/>
    </xf>
    <xf numFmtId="185" fontId="13" fillId="0" borderId="57" xfId="0" applyNumberFormat="1" applyFont="1" applyBorder="1" applyAlignment="1">
      <alignment horizontal="right" vertical="center" shrinkToFit="1"/>
    </xf>
    <xf numFmtId="185" fontId="13" fillId="0" borderId="58" xfId="0" applyNumberFormat="1" applyFont="1" applyBorder="1" applyAlignment="1">
      <alignment horizontal="right" vertical="center" shrinkToFit="1"/>
    </xf>
    <xf numFmtId="185" fontId="13" fillId="0" borderId="59" xfId="0" applyNumberFormat="1" applyFont="1" applyBorder="1" applyAlignment="1">
      <alignment horizontal="right" vertical="center" shrinkToFit="1"/>
    </xf>
    <xf numFmtId="0" fontId="14" fillId="0" borderId="44" xfId="0" applyFont="1" applyBorder="1" applyAlignment="1">
      <alignment horizontal="center" vertical="center" shrinkToFit="1"/>
    </xf>
    <xf numFmtId="0" fontId="14" fillId="0" borderId="39" xfId="0" applyFont="1" applyBorder="1" applyAlignment="1">
      <alignment horizontal="center" vertical="center" shrinkToFit="1"/>
    </xf>
    <xf numFmtId="0" fontId="14" fillId="0" borderId="79" xfId="0" applyFont="1" applyBorder="1" applyAlignment="1">
      <alignment horizontal="center" vertical="center" shrinkToFit="1"/>
    </xf>
    <xf numFmtId="0" fontId="13" fillId="0" borderId="50" xfId="0" applyFont="1" applyBorder="1" applyAlignment="1">
      <alignment horizontal="center" vertical="center" shrinkToFit="1"/>
    </xf>
    <xf numFmtId="0" fontId="13" fillId="0" borderId="52" xfId="0" applyFont="1" applyBorder="1" applyAlignment="1">
      <alignment horizontal="center" vertical="center" shrinkToFit="1"/>
    </xf>
    <xf numFmtId="0" fontId="13" fillId="0" borderId="54" xfId="0" applyFont="1" applyBorder="1" applyAlignment="1">
      <alignment horizontal="center" vertical="center" shrinkToFit="1"/>
    </xf>
    <xf numFmtId="0" fontId="13" fillId="0" borderId="51" xfId="0" applyFont="1" applyBorder="1" applyAlignment="1">
      <alignment horizontal="center" vertical="center" shrinkToFit="1"/>
    </xf>
    <xf numFmtId="0" fontId="13" fillId="0" borderId="53" xfId="0" applyFont="1" applyBorder="1" applyAlignment="1">
      <alignment horizontal="center" vertical="center" shrinkToFit="1"/>
    </xf>
    <xf numFmtId="0" fontId="13" fillId="0" borderId="55" xfId="0" applyFont="1" applyBorder="1" applyAlignment="1">
      <alignment horizontal="center" vertical="center" shrinkToFit="1"/>
    </xf>
    <xf numFmtId="185" fontId="14" fillId="0" borderId="32" xfId="0" applyNumberFormat="1" applyFont="1" applyBorder="1" applyAlignment="1">
      <alignment horizontal="right" vertical="center" shrinkToFit="1"/>
    </xf>
    <xf numFmtId="185" fontId="14" fillId="0" borderId="17" xfId="0" applyNumberFormat="1" applyFont="1" applyBorder="1" applyAlignment="1">
      <alignment horizontal="right" vertical="center" shrinkToFit="1"/>
    </xf>
    <xf numFmtId="185" fontId="14" fillId="0" borderId="29" xfId="0" applyNumberFormat="1" applyFont="1" applyBorder="1" applyAlignment="1">
      <alignment horizontal="right" vertical="center" shrinkToFit="1"/>
    </xf>
    <xf numFmtId="186" fontId="14" fillId="0" borderId="44" xfId="0" applyNumberFormat="1" applyFont="1" applyBorder="1" applyAlignment="1">
      <alignment horizontal="right" vertical="center" shrinkToFit="1"/>
    </xf>
    <xf numFmtId="186" fontId="14" fillId="0" borderId="39" xfId="0" applyNumberFormat="1" applyFont="1" applyBorder="1" applyAlignment="1">
      <alignment horizontal="right" vertical="center" shrinkToFit="1"/>
    </xf>
    <xf numFmtId="186" fontId="14" fillId="0" borderId="41" xfId="0" applyNumberFormat="1" applyFont="1" applyBorder="1" applyAlignment="1">
      <alignment horizontal="right" vertical="center" shrinkToFit="1"/>
    </xf>
    <xf numFmtId="178" fontId="13" fillId="0" borderId="30" xfId="0" applyNumberFormat="1" applyFont="1" applyBorder="1" applyAlignment="1">
      <alignment horizontal="right" vertical="center" shrinkToFit="1"/>
    </xf>
    <xf numFmtId="178" fontId="13" fillId="0" borderId="15" xfId="0" applyNumberFormat="1" applyFont="1" applyBorder="1" applyAlignment="1">
      <alignment horizontal="right" vertical="center" shrinkToFit="1"/>
    </xf>
    <xf numFmtId="0" fontId="13" fillId="0" borderId="11" xfId="3" applyFont="1" applyBorder="1" applyAlignment="1">
      <alignment horizontal="center" vertical="center"/>
    </xf>
    <xf numFmtId="0" fontId="13" fillId="0" borderId="17" xfId="3" applyFont="1" applyBorder="1" applyAlignment="1">
      <alignment horizontal="center" vertical="center"/>
    </xf>
    <xf numFmtId="0" fontId="13" fillId="0" borderId="21" xfId="3" applyFont="1" applyBorder="1" applyAlignment="1">
      <alignment horizontal="center" vertical="center"/>
    </xf>
    <xf numFmtId="0" fontId="13" fillId="0" borderId="12" xfId="3" applyFont="1" applyBorder="1" applyAlignment="1">
      <alignment horizontal="center" vertical="center"/>
    </xf>
    <xf numFmtId="0" fontId="13" fillId="0" borderId="18" xfId="3" applyFont="1" applyBorder="1" applyAlignment="1">
      <alignment horizontal="center" vertical="center"/>
    </xf>
    <xf numFmtId="0" fontId="13" fillId="0" borderId="22" xfId="3" applyFont="1" applyBorder="1" applyAlignment="1">
      <alignment horizontal="center" vertical="center"/>
    </xf>
    <xf numFmtId="0" fontId="13" fillId="0" borderId="3" xfId="3" applyFont="1" applyBorder="1" applyAlignment="1">
      <alignment horizontal="center" vertical="center" shrinkToFit="1"/>
    </xf>
    <xf numFmtId="0" fontId="13" fillId="0" borderId="8" xfId="3" applyFont="1" applyBorder="1" applyAlignment="1">
      <alignment horizontal="center" vertical="center" shrinkToFit="1"/>
    </xf>
    <xf numFmtId="0" fontId="13" fillId="0" borderId="24" xfId="3" applyFont="1" applyBorder="1" applyAlignment="1">
      <alignment horizontal="center" vertical="center" shrinkToFit="1"/>
    </xf>
    <xf numFmtId="0" fontId="13" fillId="0" borderId="25" xfId="3" applyFont="1" applyBorder="1" applyAlignment="1">
      <alignment horizontal="center" vertical="center" shrinkToFit="1"/>
    </xf>
    <xf numFmtId="0" fontId="13" fillId="0" borderId="20" xfId="3" applyFont="1" applyBorder="1" applyAlignment="1">
      <alignment horizontal="center" vertical="center" shrinkToFit="1"/>
    </xf>
    <xf numFmtId="0" fontId="13" fillId="0" borderId="40" xfId="3" applyFont="1" applyBorder="1" applyAlignment="1">
      <alignment horizontal="left" vertical="center" shrinkToFit="1"/>
    </xf>
    <xf numFmtId="0" fontId="13" fillId="0" borderId="49" xfId="3" applyFont="1" applyBorder="1" applyAlignment="1">
      <alignment horizontal="left" vertical="center" shrinkToFit="1"/>
    </xf>
    <xf numFmtId="0" fontId="13" fillId="0" borderId="8" xfId="3" applyFont="1" applyBorder="1" applyAlignment="1">
      <alignment horizontal="left" vertical="center" shrinkToFit="1"/>
    </xf>
    <xf numFmtId="0" fontId="13" fillId="0" borderId="20" xfId="3" applyFont="1" applyBorder="1" applyAlignment="1">
      <alignment horizontal="left" vertical="center" shrinkToFit="1"/>
    </xf>
    <xf numFmtId="185" fontId="13" fillId="5" borderId="43" xfId="3" applyNumberFormat="1" applyFont="1" applyFill="1" applyBorder="1" applyAlignment="1">
      <alignment horizontal="right" vertical="center"/>
    </xf>
    <xf numFmtId="185" fontId="13" fillId="5" borderId="0" xfId="3" applyNumberFormat="1" applyFont="1" applyFill="1" applyAlignment="1">
      <alignment horizontal="right" vertical="center"/>
    </xf>
    <xf numFmtId="185" fontId="13" fillId="5" borderId="27" xfId="3" applyNumberFormat="1" applyFont="1" applyFill="1" applyBorder="1" applyAlignment="1">
      <alignment horizontal="right" vertical="center"/>
    </xf>
    <xf numFmtId="0" fontId="13" fillId="0" borderId="0" xfId="3" applyFont="1" applyAlignment="1">
      <alignment horizontal="left" vertical="center"/>
    </xf>
    <xf numFmtId="0" fontId="13" fillId="0" borderId="27" xfId="3" applyFont="1" applyBorder="1" applyAlignment="1">
      <alignment horizontal="left" vertical="center"/>
    </xf>
    <xf numFmtId="185" fontId="13" fillId="0" borderId="0" xfId="3" applyNumberFormat="1" applyFont="1" applyAlignment="1">
      <alignment horizontal="right" vertical="center"/>
    </xf>
    <xf numFmtId="185" fontId="13" fillId="0" borderId="46" xfId="3" applyNumberFormat="1" applyFont="1" applyBorder="1" applyAlignment="1">
      <alignment horizontal="right" vertical="center"/>
    </xf>
    <xf numFmtId="185" fontId="13" fillId="5" borderId="32" xfId="3" applyNumberFormat="1" applyFont="1" applyFill="1" applyBorder="1" applyAlignment="1">
      <alignment horizontal="right" vertical="center"/>
    </xf>
    <xf numFmtId="185" fontId="13" fillId="5" borderId="17" xfId="3" applyNumberFormat="1" applyFont="1" applyFill="1" applyBorder="1" applyAlignment="1">
      <alignment horizontal="right" vertical="center"/>
    </xf>
    <xf numFmtId="185" fontId="13" fillId="5" borderId="29" xfId="3" applyNumberFormat="1" applyFont="1" applyFill="1" applyBorder="1" applyAlignment="1">
      <alignment horizontal="right" vertical="center"/>
    </xf>
    <xf numFmtId="0" fontId="13" fillId="0" borderId="17" xfId="3" applyFont="1" applyBorder="1" applyAlignment="1">
      <alignment horizontal="left" vertical="center"/>
    </xf>
    <xf numFmtId="0" fontId="13" fillId="0" borderId="29" xfId="3" applyFont="1" applyBorder="1" applyAlignment="1">
      <alignment horizontal="left" vertical="center"/>
    </xf>
    <xf numFmtId="185" fontId="13" fillId="0" borderId="17" xfId="3" applyNumberFormat="1" applyFont="1" applyBorder="1" applyAlignment="1">
      <alignment horizontal="right" vertical="center"/>
    </xf>
    <xf numFmtId="185" fontId="13" fillId="0" borderId="21" xfId="3" applyNumberFormat="1" applyFont="1" applyBorder="1" applyAlignment="1">
      <alignment horizontal="right" vertical="center"/>
    </xf>
    <xf numFmtId="0" fontId="32" fillId="0" borderId="66" xfId="3" applyFont="1" applyBorder="1" applyAlignment="1">
      <alignment horizontal="center" vertical="center" textRotation="255"/>
    </xf>
    <xf numFmtId="0" fontId="32" fillId="0" borderId="67" xfId="3" applyFont="1" applyBorder="1" applyAlignment="1">
      <alignment horizontal="center" vertical="center" textRotation="255"/>
    </xf>
    <xf numFmtId="0" fontId="32" fillId="0" borderId="68" xfId="3" applyFont="1" applyBorder="1" applyAlignment="1">
      <alignment horizontal="center" vertical="center" textRotation="255"/>
    </xf>
    <xf numFmtId="0" fontId="13" fillId="5" borderId="47" xfId="3" applyFont="1" applyFill="1" applyBorder="1" applyAlignment="1">
      <alignment horizontal="left" vertical="center"/>
    </xf>
    <xf numFmtId="0" fontId="13" fillId="5" borderId="48" xfId="3" applyFont="1" applyFill="1" applyBorder="1" applyAlignment="1">
      <alignment horizontal="left" vertical="center"/>
    </xf>
    <xf numFmtId="0" fontId="13" fillId="5" borderId="56" xfId="3" applyFont="1" applyFill="1" applyBorder="1" applyAlignment="1">
      <alignment horizontal="left" vertical="center"/>
    </xf>
    <xf numFmtId="185" fontId="13" fillId="5" borderId="47" xfId="3" applyNumberFormat="1" applyFont="1" applyFill="1" applyBorder="1" applyAlignment="1">
      <alignment horizontal="right" vertical="center"/>
    </xf>
    <xf numFmtId="185" fontId="13" fillId="5" borderId="48" xfId="3" applyNumberFormat="1" applyFont="1" applyFill="1" applyBorder="1" applyAlignment="1">
      <alignment horizontal="right" vertical="center"/>
    </xf>
    <xf numFmtId="185" fontId="13" fillId="5" borderId="56" xfId="3" applyNumberFormat="1" applyFont="1" applyFill="1" applyBorder="1" applyAlignment="1">
      <alignment horizontal="right" vertical="center"/>
    </xf>
    <xf numFmtId="0" fontId="13" fillId="0" borderId="48" xfId="3" applyFont="1" applyBorder="1" applyAlignment="1">
      <alignment horizontal="left" vertical="center"/>
    </xf>
    <xf numFmtId="0" fontId="13" fillId="0" borderId="56" xfId="3" applyFont="1" applyBorder="1" applyAlignment="1">
      <alignment horizontal="left" vertical="center"/>
    </xf>
    <xf numFmtId="185" fontId="13" fillId="0" borderId="48" xfId="3" applyNumberFormat="1" applyFont="1" applyBorder="1" applyAlignment="1">
      <alignment horizontal="right" vertical="center"/>
    </xf>
    <xf numFmtId="185" fontId="13" fillId="0" borderId="60" xfId="3" applyNumberFormat="1" applyFont="1" applyBorder="1" applyAlignment="1">
      <alignment horizontal="right" vertical="center"/>
    </xf>
    <xf numFmtId="0" fontId="13" fillId="5" borderId="43" xfId="3" applyFont="1" applyFill="1" applyBorder="1" applyAlignment="1">
      <alignment horizontal="left" vertical="center"/>
    </xf>
    <xf numFmtId="0" fontId="13" fillId="5" borderId="0" xfId="3" applyFont="1" applyFill="1" applyAlignment="1">
      <alignment horizontal="left" vertical="center"/>
    </xf>
    <xf numFmtId="0" fontId="13" fillId="5" borderId="27" xfId="3" applyFont="1" applyFill="1" applyBorder="1" applyAlignment="1">
      <alignment horizontal="left" vertical="center"/>
    </xf>
    <xf numFmtId="0" fontId="13" fillId="0" borderId="29" xfId="3" applyFont="1" applyBorder="1" applyAlignment="1">
      <alignment horizontal="center" vertical="center"/>
    </xf>
    <xf numFmtId="185" fontId="13" fillId="0" borderId="32" xfId="3" applyNumberFormat="1" applyFont="1" applyBorder="1" applyAlignment="1">
      <alignment horizontal="right" vertical="center"/>
    </xf>
    <xf numFmtId="185" fontId="13" fillId="0" borderId="29" xfId="3" applyNumberFormat="1" applyFont="1" applyBorder="1" applyAlignment="1">
      <alignment horizontal="right" vertical="center"/>
    </xf>
    <xf numFmtId="0" fontId="13" fillId="0" borderId="20" xfId="3" applyFont="1" applyBorder="1" applyAlignment="1">
      <alignment horizontal="center" vertical="center"/>
    </xf>
    <xf numFmtId="49" fontId="13" fillId="0" borderId="1" xfId="3" applyNumberFormat="1" applyFont="1" applyBorder="1" applyAlignment="1">
      <alignment horizontal="center" vertical="center" shrinkToFit="1"/>
    </xf>
    <xf numFmtId="49" fontId="13" fillId="0" borderId="6" xfId="3" applyNumberFormat="1" applyFont="1" applyBorder="1" applyAlignment="1">
      <alignment horizontal="center" vertical="center" shrinkToFit="1"/>
    </xf>
    <xf numFmtId="49" fontId="13" fillId="0" borderId="7" xfId="3" applyNumberFormat="1" applyFont="1" applyBorder="1" applyAlignment="1">
      <alignment horizontal="center" vertical="center" shrinkToFit="1"/>
    </xf>
    <xf numFmtId="0" fontId="13" fillId="0" borderId="23" xfId="3" applyFont="1" applyBorder="1" applyAlignment="1">
      <alignment horizontal="center" vertical="center" shrinkToFit="1"/>
    </xf>
    <xf numFmtId="0" fontId="13" fillId="0" borderId="38" xfId="3" applyFont="1" applyBorder="1" applyAlignment="1">
      <alignment horizontal="center" vertical="center" shrinkToFit="1"/>
    </xf>
    <xf numFmtId="0" fontId="13" fillId="0" borderId="40" xfId="3" applyFont="1" applyBorder="1" applyAlignment="1">
      <alignment horizontal="center" vertical="center" shrinkToFit="1"/>
    </xf>
    <xf numFmtId="0" fontId="13" fillId="0" borderId="42" xfId="3" applyFont="1" applyBorder="1" applyAlignment="1">
      <alignment horizontal="center" vertical="center" shrinkToFit="1"/>
    </xf>
    <xf numFmtId="0" fontId="13" fillId="0" borderId="45" xfId="3" applyFont="1" applyBorder="1" applyAlignment="1">
      <alignment horizontal="center" vertical="center" shrinkToFit="1"/>
    </xf>
    <xf numFmtId="49" fontId="13" fillId="0" borderId="45" xfId="3" applyNumberFormat="1" applyFont="1" applyBorder="1" applyAlignment="1">
      <alignment horizontal="center" vertical="center" shrinkToFit="1"/>
    </xf>
    <xf numFmtId="49" fontId="13" fillId="0" borderId="40" xfId="3" applyNumberFormat="1" applyFont="1" applyBorder="1" applyAlignment="1">
      <alignment horizontal="center" vertical="center" shrinkToFit="1"/>
    </xf>
    <xf numFmtId="49" fontId="13" fillId="0" borderId="42" xfId="3" applyNumberFormat="1" applyFont="1" applyBorder="1" applyAlignment="1">
      <alignment horizontal="center" vertical="center" shrinkToFit="1"/>
    </xf>
    <xf numFmtId="0" fontId="13" fillId="0" borderId="49" xfId="3" applyFont="1" applyBorder="1" applyAlignment="1">
      <alignment horizontal="center" vertical="center" shrinkToFit="1"/>
    </xf>
    <xf numFmtId="0" fontId="13" fillId="0" borderId="23" xfId="3" applyFont="1" applyBorder="1" applyAlignment="1">
      <alignment horizontal="center" vertical="center"/>
    </xf>
    <xf numFmtId="0" fontId="13" fillId="0" borderId="13" xfId="3" applyFont="1" applyBorder="1" applyAlignment="1">
      <alignment horizontal="center" vertical="center" shrinkToFit="1"/>
    </xf>
    <xf numFmtId="0" fontId="13" fillId="6" borderId="48" xfId="3" applyFont="1" applyFill="1" applyBorder="1" applyAlignment="1">
      <alignment horizontal="left" vertical="center"/>
    </xf>
    <xf numFmtId="0" fontId="13" fillId="6" borderId="56" xfId="3" applyFont="1" applyFill="1" applyBorder="1" applyAlignment="1">
      <alignment horizontal="left" vertical="center"/>
    </xf>
    <xf numFmtId="0" fontId="13" fillId="6" borderId="17" xfId="3" applyFont="1" applyFill="1" applyBorder="1" applyAlignment="1">
      <alignment horizontal="left" vertical="center"/>
    </xf>
    <xf numFmtId="0" fontId="13" fillId="6" borderId="29" xfId="3" applyFont="1" applyFill="1" applyBorder="1" applyAlignment="1">
      <alignment horizontal="left" vertical="center"/>
    </xf>
    <xf numFmtId="0" fontId="13" fillId="0" borderId="11"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29" xfId="0" applyFont="1" applyBorder="1" applyAlignment="1">
      <alignment horizontal="center" vertical="center" shrinkToFit="1"/>
    </xf>
    <xf numFmtId="0" fontId="14" fillId="0" borderId="75" xfId="0" applyFont="1" applyBorder="1" applyAlignment="1">
      <alignment horizontal="center" vertical="center" shrinkToFit="1"/>
    </xf>
    <xf numFmtId="0" fontId="14" fillId="0" borderId="76" xfId="0" applyFont="1" applyBorder="1" applyAlignment="1">
      <alignment horizontal="center" vertical="center" shrinkToFit="1"/>
    </xf>
    <xf numFmtId="0" fontId="14" fillId="0" borderId="77" xfId="0" applyFont="1" applyBorder="1" applyAlignment="1">
      <alignment horizontal="center" vertical="center" shrinkToFit="1"/>
    </xf>
    <xf numFmtId="41" fontId="13" fillId="0" borderId="58" xfId="0" applyNumberFormat="1" applyFont="1" applyBorder="1" applyAlignment="1">
      <alignment horizontal="left" vertical="center" shrinkToFit="1"/>
    </xf>
    <xf numFmtId="41" fontId="13" fillId="0" borderId="59" xfId="0" applyNumberFormat="1" applyFont="1" applyBorder="1" applyAlignment="1">
      <alignment horizontal="left" vertical="center" shrinkToFit="1"/>
    </xf>
    <xf numFmtId="41" fontId="13" fillId="0" borderId="0" xfId="0" applyNumberFormat="1" applyFont="1" applyAlignment="1">
      <alignment horizontal="left" vertical="center" shrinkToFit="1"/>
    </xf>
    <xf numFmtId="41" fontId="13" fillId="0" borderId="27" xfId="0" applyNumberFormat="1" applyFont="1" applyBorder="1" applyAlignment="1">
      <alignment horizontal="left" vertical="center" shrinkToFit="1"/>
    </xf>
    <xf numFmtId="42" fontId="13" fillId="6" borderId="48" xfId="3" applyNumberFormat="1" applyFont="1" applyFill="1" applyBorder="1" applyAlignment="1">
      <alignment horizontal="right" vertical="center"/>
    </xf>
    <xf numFmtId="42" fontId="13" fillId="6" borderId="60" xfId="3" applyNumberFormat="1" applyFont="1" applyFill="1" applyBorder="1" applyAlignment="1">
      <alignment horizontal="right" vertical="center"/>
    </xf>
    <xf numFmtId="0" fontId="13" fillId="0" borderId="4" xfId="3" applyFont="1" applyBorder="1" applyAlignment="1">
      <alignment horizontal="center" vertical="center" shrinkToFit="1"/>
    </xf>
    <xf numFmtId="0" fontId="13" fillId="0" borderId="9" xfId="3" applyFont="1" applyBorder="1" applyAlignment="1">
      <alignment horizontal="center" vertical="center" shrinkToFit="1"/>
    </xf>
    <xf numFmtId="0" fontId="13" fillId="5" borderId="9" xfId="3" applyFont="1" applyFill="1" applyBorder="1" applyAlignment="1">
      <alignment horizontal="left" vertical="center" wrapText="1"/>
    </xf>
    <xf numFmtId="0" fontId="13" fillId="5" borderId="33" xfId="3" applyFont="1" applyFill="1" applyBorder="1" applyAlignment="1">
      <alignment horizontal="left" vertical="center" wrapText="1"/>
    </xf>
    <xf numFmtId="0" fontId="13" fillId="0" borderId="38" xfId="3" applyFont="1" applyBorder="1" applyAlignment="1">
      <alignment horizontal="center" vertical="center"/>
    </xf>
    <xf numFmtId="0" fontId="13" fillId="0" borderId="40" xfId="3" applyFont="1" applyBorder="1" applyAlignment="1">
      <alignment horizontal="center" vertical="center"/>
    </xf>
    <xf numFmtId="0" fontId="13" fillId="0" borderId="42" xfId="3" applyFont="1" applyBorder="1" applyAlignment="1">
      <alignment horizontal="center" vertical="center"/>
    </xf>
    <xf numFmtId="0" fontId="13" fillId="0" borderId="49" xfId="3" applyFont="1" applyBorder="1" applyAlignment="1">
      <alignment horizontal="center" vertical="center"/>
    </xf>
    <xf numFmtId="0" fontId="13" fillId="0" borderId="80" xfId="3" applyFont="1" applyBorder="1" applyAlignment="1">
      <alignment horizontal="center" vertical="center"/>
    </xf>
    <xf numFmtId="0" fontId="13" fillId="0" borderId="81" xfId="3" applyFont="1" applyBorder="1" applyAlignment="1">
      <alignment horizontal="center" vertical="center"/>
    </xf>
    <xf numFmtId="0" fontId="13" fillId="0" borderId="82" xfId="3" applyFont="1" applyBorder="1" applyAlignment="1">
      <alignment horizontal="center" vertical="center"/>
    </xf>
    <xf numFmtId="0" fontId="13" fillId="0" borderId="83" xfId="3" applyFont="1" applyBorder="1" applyAlignment="1">
      <alignment horizontal="center" vertical="center"/>
    </xf>
    <xf numFmtId="0" fontId="13" fillId="0" borderId="84" xfId="3" applyFont="1" applyBorder="1" applyAlignment="1">
      <alignment horizontal="center" vertical="center"/>
    </xf>
    <xf numFmtId="0" fontId="13" fillId="0" borderId="85" xfId="3" applyFont="1" applyBorder="1" applyAlignment="1">
      <alignment horizontal="center" vertical="center"/>
    </xf>
    <xf numFmtId="0" fontId="13" fillId="0" borderId="86" xfId="3" applyFont="1" applyBorder="1" applyAlignment="1">
      <alignment horizontal="center" vertical="center"/>
    </xf>
    <xf numFmtId="186" fontId="13" fillId="6" borderId="43" xfId="3" applyNumberFormat="1" applyFont="1" applyFill="1" applyBorder="1" applyAlignment="1">
      <alignment horizontal="right" vertical="center"/>
    </xf>
    <xf numFmtId="42" fontId="13" fillId="6" borderId="0" xfId="3" applyNumberFormat="1" applyFont="1" applyFill="1" applyAlignment="1">
      <alignment horizontal="right" vertical="center"/>
    </xf>
    <xf numFmtId="42" fontId="13" fillId="6" borderId="27" xfId="3" applyNumberFormat="1" applyFont="1" applyFill="1" applyBorder="1" applyAlignment="1">
      <alignment horizontal="right" vertical="center"/>
    </xf>
    <xf numFmtId="0" fontId="13" fillId="6" borderId="0" xfId="3" applyFont="1" applyFill="1" applyAlignment="1">
      <alignment horizontal="left" vertical="center"/>
    </xf>
    <xf numFmtId="0" fontId="13" fillId="6" borderId="27" xfId="3" applyFont="1" applyFill="1" applyBorder="1" applyAlignment="1">
      <alignment horizontal="left" vertical="center"/>
    </xf>
    <xf numFmtId="42" fontId="13" fillId="6" borderId="46" xfId="3" applyNumberFormat="1" applyFont="1" applyFill="1" applyBorder="1" applyAlignment="1">
      <alignment horizontal="right" vertical="center"/>
    </xf>
    <xf numFmtId="42" fontId="13" fillId="6" borderId="32" xfId="3" applyNumberFormat="1" applyFont="1" applyFill="1" applyBorder="1" applyAlignment="1">
      <alignment horizontal="right" vertical="center"/>
    </xf>
    <xf numFmtId="42" fontId="13" fillId="6" borderId="17" xfId="3" applyNumberFormat="1" applyFont="1" applyFill="1" applyBorder="1" applyAlignment="1">
      <alignment horizontal="right" vertical="center"/>
    </xf>
    <xf numFmtId="42" fontId="13" fillId="6" borderId="29" xfId="3" applyNumberFormat="1" applyFont="1" applyFill="1" applyBorder="1" applyAlignment="1">
      <alignment horizontal="right" vertical="center"/>
    </xf>
    <xf numFmtId="0" fontId="31" fillId="6" borderId="66" xfId="3" applyFont="1" applyFill="1" applyBorder="1" applyAlignment="1">
      <alignment horizontal="center" vertical="center" textRotation="255" wrapText="1"/>
    </xf>
    <xf numFmtId="0" fontId="31" fillId="6" borderId="67" xfId="3" applyFont="1" applyFill="1" applyBorder="1" applyAlignment="1">
      <alignment horizontal="center" vertical="center" textRotation="255" wrapText="1"/>
    </xf>
    <xf numFmtId="0" fontId="31" fillId="6" borderId="68" xfId="3" applyFont="1" applyFill="1" applyBorder="1" applyAlignment="1">
      <alignment horizontal="center" vertical="center" textRotation="255" wrapText="1"/>
    </xf>
    <xf numFmtId="0" fontId="13" fillId="6" borderId="47" xfId="3" applyFont="1" applyFill="1" applyBorder="1" applyAlignment="1">
      <alignment horizontal="left" vertical="center"/>
    </xf>
    <xf numFmtId="42" fontId="13" fillId="6" borderId="47" xfId="3" applyNumberFormat="1" applyFont="1" applyFill="1" applyBorder="1" applyAlignment="1">
      <alignment horizontal="right" vertical="center"/>
    </xf>
    <xf numFmtId="42" fontId="13" fillId="6" borderId="56" xfId="3" applyNumberFormat="1" applyFont="1" applyFill="1" applyBorder="1" applyAlignment="1">
      <alignment horizontal="right" vertical="center"/>
    </xf>
    <xf numFmtId="0" fontId="13" fillId="6" borderId="43" xfId="3" applyFont="1" applyFill="1" applyBorder="1" applyAlignment="1">
      <alignment horizontal="left" vertical="center"/>
    </xf>
    <xf numFmtId="182" fontId="13" fillId="6" borderId="43" xfId="3" applyNumberFormat="1" applyFont="1" applyFill="1" applyBorder="1" applyAlignment="1">
      <alignment horizontal="right" vertical="center"/>
    </xf>
    <xf numFmtId="5" fontId="13" fillId="6" borderId="17" xfId="3" applyNumberFormat="1" applyFont="1" applyFill="1" applyBorder="1" applyAlignment="1">
      <alignment horizontal="right" vertical="center"/>
    </xf>
    <xf numFmtId="42" fontId="13" fillId="6" borderId="21" xfId="3" applyNumberFormat="1" applyFont="1" applyFill="1" applyBorder="1" applyAlignment="1">
      <alignment horizontal="right" vertical="center"/>
    </xf>
    <xf numFmtId="0" fontId="13" fillId="0" borderId="43" xfId="0" applyFont="1" applyBorder="1" applyAlignment="1">
      <alignment horizontal="center" vertical="center"/>
    </xf>
    <xf numFmtId="0" fontId="13" fillId="0" borderId="0" xfId="0" applyFont="1" applyAlignment="1">
      <alignment horizontal="center" vertical="center"/>
    </xf>
    <xf numFmtId="0" fontId="13" fillId="0" borderId="27" xfId="0" applyFont="1" applyBorder="1" applyAlignment="1">
      <alignment horizontal="center" vertical="center"/>
    </xf>
    <xf numFmtId="185" fontId="13" fillId="0" borderId="43" xfId="0" applyNumberFormat="1" applyFont="1" applyBorder="1" applyAlignment="1">
      <alignment horizontal="center" vertical="center" shrinkToFit="1"/>
    </xf>
    <xf numFmtId="185" fontId="13" fillId="0" borderId="0" xfId="0" applyNumberFormat="1" applyFont="1" applyAlignment="1">
      <alignment horizontal="center" vertical="center" shrinkToFit="1"/>
    </xf>
    <xf numFmtId="185" fontId="13" fillId="0" borderId="27" xfId="0" applyNumberFormat="1" applyFont="1" applyBorder="1" applyAlignment="1">
      <alignment horizontal="center" vertical="center" shrinkToFit="1"/>
    </xf>
    <xf numFmtId="0" fontId="13" fillId="0" borderId="16" xfId="0" applyFont="1" applyBorder="1" applyAlignment="1">
      <alignment horizontal="right"/>
    </xf>
    <xf numFmtId="0" fontId="13" fillId="0" borderId="16" xfId="0" applyFont="1" applyBorder="1" applyAlignment="1">
      <alignment horizontal="center"/>
    </xf>
    <xf numFmtId="0" fontId="13" fillId="0" borderId="6" xfId="0" applyFont="1" applyBorder="1" applyAlignment="1">
      <alignment horizontal="right"/>
    </xf>
    <xf numFmtId="0" fontId="13" fillId="0" borderId="6" xfId="0" applyFont="1" applyBorder="1" applyAlignment="1">
      <alignment horizontal="center"/>
    </xf>
    <xf numFmtId="0" fontId="28" fillId="0" borderId="0" xfId="0" applyFont="1" applyAlignment="1">
      <alignment horizontal="left" vertical="top"/>
    </xf>
    <xf numFmtId="0" fontId="26" fillId="0" borderId="0" xfId="0" applyFont="1" applyAlignment="1">
      <alignment horizontal="left" vertical="top"/>
    </xf>
    <xf numFmtId="0" fontId="27" fillId="0" borderId="0" xfId="0" applyFont="1" applyAlignment="1">
      <alignment horizontal="center" vertical="center"/>
    </xf>
    <xf numFmtId="0" fontId="14" fillId="0" borderId="0" xfId="0" applyFont="1" applyAlignment="1">
      <alignment horizontal="center" vertical="center"/>
    </xf>
    <xf numFmtId="179" fontId="13" fillId="0" borderId="0" xfId="0" applyNumberFormat="1" applyFont="1" applyAlignment="1">
      <alignment horizontal="left" vertical="center"/>
    </xf>
    <xf numFmtId="0" fontId="13" fillId="0" borderId="0" xfId="0" applyFont="1" applyAlignment="1">
      <alignment horizontal="left" vertical="distributed" wrapText="1"/>
    </xf>
    <xf numFmtId="180" fontId="21" fillId="0" borderId="0" xfId="0" applyNumberFormat="1" applyFont="1" applyAlignment="1">
      <alignment horizontal="distributed" vertical="center" shrinkToFit="1"/>
    </xf>
    <xf numFmtId="181" fontId="14" fillId="0" borderId="0" xfId="0" applyNumberFormat="1" applyFont="1" applyAlignment="1">
      <alignment horizontal="distributed" vertical="center" shrinkToFit="1"/>
    </xf>
    <xf numFmtId="180" fontId="14" fillId="0" borderId="0" xfId="0" applyNumberFormat="1" applyFont="1" applyAlignment="1">
      <alignment horizontal="left" vertical="center"/>
    </xf>
    <xf numFmtId="38" fontId="14" fillId="0" borderId="0" xfId="2" applyFont="1" applyFill="1" applyAlignment="1">
      <alignment horizontal="right" vertical="center"/>
    </xf>
    <xf numFmtId="176" fontId="14" fillId="0" borderId="0" xfId="0" applyNumberFormat="1" applyFont="1" applyAlignment="1">
      <alignment horizontal="left" vertical="center"/>
    </xf>
    <xf numFmtId="0" fontId="19" fillId="0" borderId="0" xfId="0" applyFont="1" applyAlignment="1">
      <alignment horizontal="left" vertical="center"/>
    </xf>
    <xf numFmtId="0" fontId="14" fillId="0" borderId="0" xfId="0" applyFont="1" applyAlignment="1">
      <alignment horizontal="right" vertical="center" shrinkToFit="1"/>
    </xf>
    <xf numFmtId="0" fontId="14" fillId="0" borderId="0" xfId="0" applyFont="1" applyAlignment="1">
      <alignment horizontal="left" vertical="center" wrapText="1" shrinkToFit="1"/>
    </xf>
    <xf numFmtId="0" fontId="14" fillId="0" borderId="0" xfId="0" applyFont="1" applyAlignment="1">
      <alignment horizontal="center" vertical="top" wrapText="1" shrinkToFit="1"/>
    </xf>
    <xf numFmtId="0" fontId="14" fillId="0" borderId="0" xfId="0" applyFont="1" applyAlignment="1">
      <alignment horizontal="left" vertical="top" shrinkToFit="1"/>
    </xf>
    <xf numFmtId="0" fontId="14" fillId="0" borderId="0" xfId="0" applyFont="1" applyAlignment="1">
      <alignment horizontal="justify" vertical="top" wrapText="1"/>
    </xf>
    <xf numFmtId="183" fontId="14" fillId="0" borderId="0" xfId="0" applyNumberFormat="1" applyFont="1" applyAlignment="1">
      <alignment horizontal="center" vertical="center"/>
    </xf>
    <xf numFmtId="0" fontId="29" fillId="0" borderId="0" xfId="0" applyFont="1" applyAlignment="1">
      <alignment horizontal="right" vertical="top" shrinkToFit="1"/>
    </xf>
    <xf numFmtId="0" fontId="29" fillId="0" borderId="0" xfId="4" applyFont="1" applyAlignment="1">
      <alignment horizontal="justify" vertical="top" wrapText="1"/>
    </xf>
    <xf numFmtId="180" fontId="14" fillId="0" borderId="0" xfId="0" applyNumberFormat="1" applyFont="1" applyAlignment="1">
      <alignment horizontal="center" vertical="center"/>
    </xf>
    <xf numFmtId="176" fontId="14" fillId="0" borderId="0" xfId="0" applyNumberFormat="1" applyFont="1" applyAlignment="1">
      <alignment horizontal="center" vertical="center" shrinkToFit="1"/>
    </xf>
    <xf numFmtId="179" fontId="13" fillId="2" borderId="1" xfId="0" applyNumberFormat="1" applyFont="1" applyFill="1" applyBorder="1" applyAlignment="1">
      <alignment vertical="center"/>
    </xf>
    <xf numFmtId="179" fontId="13" fillId="2" borderId="6" xfId="0" applyNumberFormat="1" applyFont="1" applyFill="1" applyBorder="1" applyAlignment="1">
      <alignment vertical="center"/>
    </xf>
    <xf numFmtId="179" fontId="13" fillId="2" borderId="7" xfId="0" applyNumberFormat="1" applyFont="1" applyFill="1" applyBorder="1" applyAlignment="1">
      <alignment vertical="center"/>
    </xf>
    <xf numFmtId="0" fontId="13" fillId="0" borderId="0" xfId="0" applyFont="1" applyAlignment="1">
      <alignment vertical="center"/>
    </xf>
  </cellXfs>
  <cellStyles count="7">
    <cellStyle name="ハイパーリンク" xfId="6" builtinId="8"/>
    <cellStyle name="桁区切り" xfId="2" builtinId="6"/>
    <cellStyle name="標準" xfId="0" builtinId="0"/>
    <cellStyle name="標準 2" xfId="3" xr:uid="{00000000-0005-0000-0000-000003000000}"/>
    <cellStyle name="標準 2 2" xfId="5" xr:uid="{1457AD24-92B0-478D-A1AE-50403D170FBA}"/>
    <cellStyle name="標準 3" xfId="1" xr:uid="{00000000-0005-0000-0000-000004000000}"/>
    <cellStyle name="標準_04-①_【短期入所協力事業】申請書類（広報活動費）" xfId="4" xr:uid="{00000000-0005-0000-0000-000005000000}"/>
  </cellStyles>
  <dxfs count="3">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58</xdr:col>
      <xdr:colOff>146050</xdr:colOff>
      <xdr:row>21</xdr:row>
      <xdr:rowOff>184151</xdr:rowOff>
    </xdr:from>
    <xdr:to>
      <xdr:col>76</xdr:col>
      <xdr:colOff>6350</xdr:colOff>
      <xdr:row>26</xdr:row>
      <xdr:rowOff>165101</xdr:rowOff>
    </xdr:to>
    <xdr:sp macro="" textlink="">
      <xdr:nvSpPr>
        <xdr:cNvPr id="9" name="テキスト ボックス 8">
          <a:extLst>
            <a:ext uri="{FF2B5EF4-FFF2-40B4-BE49-F238E27FC236}">
              <a16:creationId xmlns:a16="http://schemas.microsoft.com/office/drawing/2014/main" id="{978F9B85-E95D-4C6F-AAD6-04417F68DB74}"/>
            </a:ext>
          </a:extLst>
        </xdr:cNvPr>
        <xdr:cNvSpPr txBox="1"/>
      </xdr:nvSpPr>
      <xdr:spPr>
        <a:xfrm>
          <a:off x="10090150" y="5060951"/>
          <a:ext cx="2946400" cy="9334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游ゴシック" panose="020B0400000000000000" pitchFamily="50" charset="-128"/>
              <a:ea typeface="游ゴシック" panose="020B0400000000000000" pitchFamily="50" charset="-128"/>
            </a:rPr>
            <a:t>・就職情報掲載等を申請する場合は</a:t>
          </a:r>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200" b="1">
              <a:latin typeface="游ゴシック" panose="020B0400000000000000" pitchFamily="50" charset="-128"/>
              <a:ea typeface="游ゴシック" panose="020B0400000000000000" pitchFamily="50" charset="-128"/>
            </a:rPr>
            <a:t>検収調書入力欄が</a:t>
          </a:r>
          <a:r>
            <a:rPr kumimoji="1" lang="ja-JP" altLang="en-US" sz="1200" b="1" u="sng">
              <a:latin typeface="游ゴシック" panose="020B0400000000000000" pitchFamily="50" charset="-128"/>
              <a:ea typeface="游ゴシック" panose="020B0400000000000000" pitchFamily="50" charset="-128"/>
            </a:rPr>
            <a:t>１０３行目</a:t>
          </a:r>
          <a:r>
            <a:rPr kumimoji="1" lang="ja-JP" altLang="en-US" sz="1200" b="1">
              <a:latin typeface="游ゴシック" panose="020B0400000000000000" pitchFamily="50" charset="-128"/>
              <a:ea typeface="游ゴシック" panose="020B0400000000000000" pitchFamily="50" charset="-128"/>
            </a:rPr>
            <a:t>にあります。</a:t>
          </a:r>
          <a:endParaRPr kumimoji="1" lang="en-US" altLang="ja-JP" sz="1200" b="1">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必ずご入力をお願いいたします。</a:t>
          </a:r>
          <a:endParaRPr lang="ja-JP" altLang="ja-JP" sz="1200">
            <a:effectLst/>
            <a:latin typeface="游ゴシック" panose="020B0400000000000000" pitchFamily="50" charset="-128"/>
            <a:ea typeface="游ゴシック" panose="020B0400000000000000" pitchFamily="50" charset="-128"/>
          </a:endParaRPr>
        </a:p>
      </xdr:txBody>
    </xdr:sp>
    <xdr:clientData/>
  </xdr:twoCellAnchor>
  <xdr:twoCellAnchor>
    <xdr:from>
      <xdr:col>43</xdr:col>
      <xdr:colOff>85725</xdr:colOff>
      <xdr:row>35</xdr:row>
      <xdr:rowOff>6350</xdr:rowOff>
    </xdr:from>
    <xdr:to>
      <xdr:col>58</xdr:col>
      <xdr:colOff>38100</xdr:colOff>
      <xdr:row>43</xdr:row>
      <xdr:rowOff>133350</xdr:rowOff>
    </xdr:to>
    <xdr:sp macro="" textlink="">
      <xdr:nvSpPr>
        <xdr:cNvPr id="10" name="テキスト ボックス 9">
          <a:extLst>
            <a:ext uri="{FF2B5EF4-FFF2-40B4-BE49-F238E27FC236}">
              <a16:creationId xmlns:a16="http://schemas.microsoft.com/office/drawing/2014/main" id="{580B828E-BE0E-4D9A-B989-E1545137CB21}"/>
            </a:ext>
          </a:extLst>
        </xdr:cNvPr>
        <xdr:cNvSpPr txBox="1"/>
      </xdr:nvSpPr>
      <xdr:spPr>
        <a:xfrm>
          <a:off x="7867650" y="7788275"/>
          <a:ext cx="2667000" cy="2032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游ゴシック" panose="020B0400000000000000" pitchFamily="50" charset="-128"/>
              <a:ea typeface="游ゴシック" panose="020B0400000000000000" pitchFamily="50" charset="-128"/>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職業紹介手数料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等</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を申請する場合は</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100" b="1">
              <a:latin typeface="游ゴシック" panose="020B0400000000000000" pitchFamily="50" charset="-128"/>
              <a:ea typeface="游ゴシック" panose="020B0400000000000000" pitchFamily="50" charset="-128"/>
            </a:rPr>
            <a:t>検収調書入力欄が</a:t>
          </a:r>
          <a:r>
            <a:rPr kumimoji="1" lang="ja-JP" altLang="en-US" sz="1100" b="1" u="sng">
              <a:latin typeface="游ゴシック" panose="020B0400000000000000" pitchFamily="50" charset="-128"/>
              <a:ea typeface="游ゴシック" panose="020B0400000000000000" pitchFamily="50" charset="-128"/>
            </a:rPr>
            <a:t>１０８行目</a:t>
          </a:r>
          <a:r>
            <a:rPr kumimoji="1" lang="ja-JP" altLang="en-US" sz="1100" b="1">
              <a:latin typeface="游ゴシック" panose="020B0400000000000000" pitchFamily="50" charset="-128"/>
              <a:ea typeface="游ゴシック" panose="020B0400000000000000" pitchFamily="50" charset="-128"/>
            </a:rPr>
            <a:t>にあります。</a:t>
          </a:r>
          <a:endParaRPr kumimoji="1" lang="en-US" altLang="ja-JP" sz="1100" b="1">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必ずご入力をお願いいたします。</a:t>
          </a:r>
          <a:endParaRPr lang="ja-JP" altLang="ja-JP" sz="1100">
            <a:effectLst/>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58</xdr:col>
      <xdr:colOff>38100</xdr:colOff>
      <xdr:row>101</xdr:row>
      <xdr:rowOff>152400</xdr:rowOff>
    </xdr:from>
    <xdr:to>
      <xdr:col>79</xdr:col>
      <xdr:colOff>139700</xdr:colOff>
      <xdr:row>111</xdr:row>
      <xdr:rowOff>50800</xdr:rowOff>
    </xdr:to>
    <xdr:sp macro="" textlink="">
      <xdr:nvSpPr>
        <xdr:cNvPr id="11" name="テキスト ボックス 10">
          <a:extLst>
            <a:ext uri="{FF2B5EF4-FFF2-40B4-BE49-F238E27FC236}">
              <a16:creationId xmlns:a16="http://schemas.microsoft.com/office/drawing/2014/main" id="{BFF674C3-E66B-4EBB-BCFC-55CFE85C0D3D}"/>
            </a:ext>
          </a:extLst>
        </xdr:cNvPr>
        <xdr:cNvSpPr txBox="1"/>
      </xdr:nvSpPr>
      <xdr:spPr>
        <a:xfrm>
          <a:off x="9982200" y="22466300"/>
          <a:ext cx="3702050" cy="21082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latin typeface="游ゴシック" panose="020B0400000000000000" pitchFamily="50" charset="-128"/>
              <a:ea typeface="游ゴシック" panose="020B0400000000000000" pitchFamily="50" charset="-128"/>
            </a:rPr>
            <a:t>※</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申請される経費に対応する</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黄色セル</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に</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ct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必ず</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記入して</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ください。</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ct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入力した情報にて</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自動作成されます。</a:t>
          </a:r>
          <a:endParaRPr lang="ja-JP" altLang="ja-JP" sz="1200">
            <a:effectLst/>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掲載料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・パンフレット等</a:t>
          </a:r>
          <a:r>
            <a:rPr kumimoji="1" lang="ja-JP" altLang="en-US" sz="1100" b="1"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A</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シー</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ト</a:t>
          </a:r>
          <a:endParaRPr lang="ja-JP" altLang="ja-JP" sz="1200">
            <a:effectLst/>
            <a:latin typeface="游ゴシック" panose="020B0400000000000000" pitchFamily="50" charset="-128"/>
            <a:ea typeface="游ゴシック" panose="020B0400000000000000" pitchFamily="50" charset="-128"/>
          </a:endParaRPr>
        </a:p>
        <a:p>
          <a:pPr algn="l"/>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職業紹介手数料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等     </a:t>
          </a:r>
          <a:r>
            <a:rPr kumimoji="1" lang="ja-JP" altLang="en-US" sz="1100" b="1"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B</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62</xdr:col>
      <xdr:colOff>28575</xdr:colOff>
      <xdr:row>1</xdr:row>
      <xdr:rowOff>200025</xdr:rowOff>
    </xdr:from>
    <xdr:to>
      <xdr:col>81</xdr:col>
      <xdr:colOff>38100</xdr:colOff>
      <xdr:row>12</xdr:row>
      <xdr:rowOff>133350</xdr:rowOff>
    </xdr:to>
    <xdr:sp macro="" textlink="">
      <xdr:nvSpPr>
        <xdr:cNvPr id="13" name="テキスト ボックス 12">
          <a:extLst>
            <a:ext uri="{FF2B5EF4-FFF2-40B4-BE49-F238E27FC236}">
              <a16:creationId xmlns:a16="http://schemas.microsoft.com/office/drawing/2014/main" id="{B600ECF2-6E0C-4682-98CB-D727A133C501}"/>
            </a:ext>
          </a:extLst>
        </xdr:cNvPr>
        <xdr:cNvSpPr txBox="1"/>
      </xdr:nvSpPr>
      <xdr:spPr>
        <a:xfrm>
          <a:off x="10658475" y="542925"/>
          <a:ext cx="3267075" cy="24669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・黄色セルにご入力をお願い致します。</a:t>
          </a:r>
          <a:endParaRPr lang="ja-JP" altLang="ja-JP">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（本シートにご入力</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いただくこと</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で以降のシート様式が自動で作成されます。）</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endParaRPr lang="ja-JP" altLang="ja-JP">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・独自の数式等は記入しないでください。</a:t>
          </a:r>
          <a:endParaRPr lang="ja-JP" altLang="ja-JP" sz="1200">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数字の入力、行の挿入、同列の関数コピー以外の作業は出来ません。</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endParaRPr lang="ja-JP" altLang="ja-JP" sz="1200">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・ご提出は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Excel</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形式のままでお願</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い致</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します。（</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PDF</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形式は不可）</a:t>
          </a:r>
          <a:endParaRPr lang="ja-JP" altLang="ja-JP" sz="1200">
            <a:effectLst/>
            <a:latin typeface="游ゴシック" panose="020B0400000000000000" pitchFamily="50" charset="-128"/>
            <a:ea typeface="游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9525</xdr:colOff>
      <xdr:row>100</xdr:row>
      <xdr:rowOff>13942</xdr:rowOff>
    </xdr:from>
    <xdr:to>
      <xdr:col>49</xdr:col>
      <xdr:colOff>6350</xdr:colOff>
      <xdr:row>110</xdr:row>
      <xdr:rowOff>228599</xdr:rowOff>
    </xdr:to>
    <xdr:sp macro="" textlink="">
      <xdr:nvSpPr>
        <xdr:cNvPr id="23" name="テキスト ボックス 22">
          <a:extLst>
            <a:ext uri="{FF2B5EF4-FFF2-40B4-BE49-F238E27FC236}">
              <a16:creationId xmlns:a16="http://schemas.microsoft.com/office/drawing/2014/main" id="{1318C23A-0E6D-4276-93D4-F88BDBEE4EC3}"/>
            </a:ext>
          </a:extLst>
        </xdr:cNvPr>
        <xdr:cNvSpPr txBox="1"/>
      </xdr:nvSpPr>
      <xdr:spPr>
        <a:xfrm>
          <a:off x="4791075" y="22099242"/>
          <a:ext cx="3844925" cy="241810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latin typeface="游ゴシック" panose="020B0400000000000000" pitchFamily="50" charset="-128"/>
              <a:ea typeface="游ゴシック" panose="020B0400000000000000" pitchFamily="50" charset="-128"/>
            </a:rPr>
            <a:t>※</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申請される経費に対応する</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黄色セル</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に</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ct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必ず</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記入して</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ください。</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ct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入力した情報にて</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自動作成されます。</a:t>
          </a:r>
          <a:endParaRPr lang="ja-JP" altLang="ja-JP" sz="1200">
            <a:effectLst/>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掲載料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・パンフレット等</a:t>
          </a:r>
          <a:r>
            <a:rPr kumimoji="1" lang="ja-JP" altLang="en-US" sz="1100" b="1"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A</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シー</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ト</a:t>
          </a:r>
          <a:endParaRPr lang="ja-JP" altLang="ja-JP" sz="1200">
            <a:effectLst/>
            <a:latin typeface="游ゴシック" panose="020B0400000000000000" pitchFamily="50" charset="-128"/>
            <a:ea typeface="游ゴシック" panose="020B0400000000000000" pitchFamily="50" charset="-128"/>
          </a:endParaRPr>
        </a:p>
        <a:p>
          <a:pPr algn="l"/>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職業紹介手数料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等     </a:t>
          </a:r>
          <a:r>
            <a:rPr kumimoji="1" lang="ja-JP" altLang="en-US" sz="1100" b="1"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B</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58</xdr:col>
      <xdr:colOff>123825</xdr:colOff>
      <xdr:row>0</xdr:row>
      <xdr:rowOff>190499</xdr:rowOff>
    </xdr:from>
    <xdr:to>
      <xdr:col>77</xdr:col>
      <xdr:colOff>133350</xdr:colOff>
      <xdr:row>11</xdr:row>
      <xdr:rowOff>161924</xdr:rowOff>
    </xdr:to>
    <xdr:sp macro="" textlink="">
      <xdr:nvSpPr>
        <xdr:cNvPr id="15" name="テキスト ボックス 14">
          <a:extLst>
            <a:ext uri="{FF2B5EF4-FFF2-40B4-BE49-F238E27FC236}">
              <a16:creationId xmlns:a16="http://schemas.microsoft.com/office/drawing/2014/main" id="{AECC44DA-F823-437B-802A-DEE854A213ED}"/>
            </a:ext>
          </a:extLst>
        </xdr:cNvPr>
        <xdr:cNvSpPr txBox="1"/>
      </xdr:nvSpPr>
      <xdr:spPr>
        <a:xfrm>
          <a:off x="10220325" y="190499"/>
          <a:ext cx="3267075" cy="26130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・黄色セルにご入力をお願い致します。</a:t>
          </a:r>
          <a:endParaRPr lang="ja-JP" altLang="ja-JP">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（本シートにご入力</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いただくこと</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で以降のシート様式が自動で作成されます。）</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endParaRPr lang="ja-JP" altLang="ja-JP">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・独自の数式等は記入しないでください。</a:t>
          </a:r>
          <a:endParaRPr lang="ja-JP" altLang="ja-JP" sz="1200">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数字の入力、行の挿入、同列の関数コピー以外の作業は出来ません。</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endParaRPr lang="ja-JP" altLang="ja-JP" sz="1200">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・ご提出は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Excel</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形式のままでお願</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い致</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します。（</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PDF</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形式は不可）</a:t>
          </a:r>
          <a:endParaRPr lang="ja-JP" altLang="ja-JP" sz="1200">
            <a:effectLst/>
            <a:latin typeface="游ゴシック" panose="020B0400000000000000" pitchFamily="50" charset="-128"/>
            <a:ea typeface="游ゴシック" panose="020B0400000000000000" pitchFamily="50" charset="-128"/>
          </a:endParaRPr>
        </a:p>
      </xdr:txBody>
    </xdr:sp>
    <xdr:clientData/>
  </xdr:twoCellAnchor>
  <xdr:twoCellAnchor>
    <xdr:from>
      <xdr:col>59</xdr:col>
      <xdr:colOff>0</xdr:colOff>
      <xdr:row>22</xdr:row>
      <xdr:rowOff>0</xdr:rowOff>
    </xdr:from>
    <xdr:to>
      <xdr:col>76</xdr:col>
      <xdr:colOff>139700</xdr:colOff>
      <xdr:row>26</xdr:row>
      <xdr:rowOff>136528</xdr:rowOff>
    </xdr:to>
    <xdr:sp macro="" textlink="">
      <xdr:nvSpPr>
        <xdr:cNvPr id="18" name="テキスト ボックス 17">
          <a:extLst>
            <a:ext uri="{FF2B5EF4-FFF2-40B4-BE49-F238E27FC236}">
              <a16:creationId xmlns:a16="http://schemas.microsoft.com/office/drawing/2014/main" id="{3ED5BF9D-B65B-4F71-9439-9C64DD93D703}"/>
            </a:ext>
          </a:extLst>
        </xdr:cNvPr>
        <xdr:cNvSpPr txBox="1"/>
      </xdr:nvSpPr>
      <xdr:spPr>
        <a:xfrm>
          <a:off x="10344150" y="5067300"/>
          <a:ext cx="3054350" cy="89852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游ゴシック" panose="020B0400000000000000" pitchFamily="50" charset="-128"/>
              <a:ea typeface="游ゴシック" panose="020B0400000000000000" pitchFamily="50" charset="-128"/>
            </a:rPr>
            <a:t>・就職情報掲載等を申請する場合は</a:t>
          </a:r>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200" b="1">
              <a:latin typeface="游ゴシック" panose="020B0400000000000000" pitchFamily="50" charset="-128"/>
              <a:ea typeface="游ゴシック" panose="020B0400000000000000" pitchFamily="50" charset="-128"/>
            </a:rPr>
            <a:t>検収調書入力欄が</a:t>
          </a:r>
          <a:r>
            <a:rPr kumimoji="1" lang="ja-JP" altLang="en-US" sz="1200" b="1" u="sng">
              <a:latin typeface="游ゴシック" panose="020B0400000000000000" pitchFamily="50" charset="-128"/>
              <a:ea typeface="游ゴシック" panose="020B0400000000000000" pitchFamily="50" charset="-128"/>
            </a:rPr>
            <a:t>１０３行目</a:t>
          </a:r>
          <a:r>
            <a:rPr kumimoji="1" lang="ja-JP" altLang="en-US" sz="1200" b="1">
              <a:latin typeface="游ゴシック" panose="020B0400000000000000" pitchFamily="50" charset="-128"/>
              <a:ea typeface="游ゴシック" panose="020B0400000000000000" pitchFamily="50" charset="-128"/>
            </a:rPr>
            <a:t>にあります。</a:t>
          </a:r>
          <a:endParaRPr kumimoji="1" lang="en-US" altLang="ja-JP" sz="1200" b="1">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必ずご入力をお願いいたします。</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43</xdr:col>
      <xdr:colOff>28575</xdr:colOff>
      <xdr:row>35</xdr:row>
      <xdr:rowOff>0</xdr:rowOff>
    </xdr:from>
    <xdr:to>
      <xdr:col>57</xdr:col>
      <xdr:colOff>146255</xdr:colOff>
      <xdr:row>44</xdr:row>
      <xdr:rowOff>77751</xdr:rowOff>
    </xdr:to>
    <xdr:sp macro="" textlink="">
      <xdr:nvSpPr>
        <xdr:cNvPr id="19" name="テキスト ボックス 18">
          <a:extLst>
            <a:ext uri="{FF2B5EF4-FFF2-40B4-BE49-F238E27FC236}">
              <a16:creationId xmlns:a16="http://schemas.microsoft.com/office/drawing/2014/main" id="{487F31E9-8E11-4BD3-9947-B3C22A47C159}"/>
            </a:ext>
          </a:extLst>
        </xdr:cNvPr>
        <xdr:cNvSpPr txBox="1"/>
      </xdr:nvSpPr>
      <xdr:spPr>
        <a:xfrm>
          <a:off x="8382000" y="7781925"/>
          <a:ext cx="2784680" cy="222087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游ゴシック" panose="020B0400000000000000" pitchFamily="50" charset="-128"/>
              <a:ea typeface="游ゴシック" panose="020B0400000000000000" pitchFamily="50" charset="-128"/>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職業紹介手数料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等</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を申請する場合は</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100" b="1">
              <a:latin typeface="游ゴシック" panose="020B0400000000000000" pitchFamily="50" charset="-128"/>
              <a:ea typeface="游ゴシック" panose="020B0400000000000000" pitchFamily="50" charset="-128"/>
            </a:rPr>
            <a:t>検収調書入力欄が</a:t>
          </a:r>
          <a:r>
            <a:rPr kumimoji="1" lang="ja-JP" altLang="en-US" sz="1100" b="1" u="sng">
              <a:latin typeface="游ゴシック" panose="020B0400000000000000" pitchFamily="50" charset="-128"/>
              <a:ea typeface="游ゴシック" panose="020B0400000000000000" pitchFamily="50" charset="-128"/>
            </a:rPr>
            <a:t>１０８行目</a:t>
          </a:r>
          <a:r>
            <a:rPr kumimoji="1" lang="ja-JP" altLang="en-US" sz="1100" b="1">
              <a:latin typeface="游ゴシック" panose="020B0400000000000000" pitchFamily="50" charset="-128"/>
              <a:ea typeface="游ゴシック" panose="020B0400000000000000" pitchFamily="50" charset="-128"/>
            </a:rPr>
            <a:t>にあります。</a:t>
          </a:r>
          <a:endParaRPr kumimoji="1" lang="en-US" altLang="ja-JP" sz="1100" b="1">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必ずご入力をお願いいたします。</a:t>
          </a:r>
          <a:endParaRPr lang="ja-JP" altLang="ja-JP" sz="1100">
            <a:effectLst/>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okudosaburo@abc" TargetMode="External"/><Relationship Id="rId1" Type="http://schemas.openxmlformats.org/officeDocument/2006/relationships/hyperlink" Target="mailto:kokudoziro@abc"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AE776-71AD-40F0-8D53-2379FDF9F1CE}">
  <sheetPr>
    <tabColor rgb="FFFF0000"/>
    <pageSetUpPr fitToPage="1"/>
  </sheetPr>
  <dimension ref="A1:BL111"/>
  <sheetViews>
    <sheetView tabSelected="1" view="pageBreakPreview" zoomScaleSheetLayoutView="100" workbookViewId="0">
      <selection activeCell="BC47" sqref="BC47"/>
    </sheetView>
  </sheetViews>
  <sheetFormatPr defaultColWidth="9" defaultRowHeight="18.75"/>
  <cols>
    <col min="1" max="1" width="2.42578125" style="1" customWidth="1"/>
    <col min="2" max="2" width="2.42578125" style="6" customWidth="1"/>
    <col min="3" max="100" width="2.42578125" style="1" customWidth="1"/>
    <col min="101" max="101" width="9" style="1" customWidth="1"/>
    <col min="102" max="16384" width="9" style="1"/>
  </cols>
  <sheetData>
    <row r="1" spans="2:58" ht="27" customHeight="1">
      <c r="B1" s="234" t="s">
        <v>0</v>
      </c>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row>
    <row r="2" spans="2:58">
      <c r="B2" s="2"/>
      <c r="C2" s="3"/>
      <c r="D2" s="3"/>
      <c r="E2" s="3"/>
      <c r="F2" s="3"/>
      <c r="G2" s="3"/>
      <c r="H2" s="3"/>
      <c r="I2" s="3"/>
      <c r="J2" s="3"/>
      <c r="K2" s="3"/>
      <c r="L2" s="3"/>
      <c r="M2" s="3"/>
      <c r="N2" s="3"/>
      <c r="O2" s="3"/>
      <c r="P2" s="3"/>
      <c r="Q2" s="3"/>
      <c r="R2" s="3"/>
      <c r="S2" s="3"/>
      <c r="T2" s="3"/>
      <c r="U2" s="3"/>
      <c r="V2" s="3"/>
      <c r="W2" s="3"/>
      <c r="X2" s="3"/>
      <c r="Y2" s="3"/>
      <c r="Z2" s="3"/>
      <c r="AA2" s="87" t="s">
        <v>1</v>
      </c>
      <c r="AB2" s="87"/>
      <c r="AC2" s="87"/>
      <c r="AD2" s="87"/>
      <c r="AE2" s="87"/>
      <c r="AF2" s="87"/>
      <c r="AG2" s="235" t="s">
        <v>2</v>
      </c>
      <c r="AH2" s="235"/>
      <c r="AI2" s="235"/>
      <c r="AJ2" s="235"/>
      <c r="AK2" s="235"/>
      <c r="AL2" s="235"/>
      <c r="AM2" s="235"/>
      <c r="AN2" s="235"/>
      <c r="AO2" s="235"/>
      <c r="AP2" s="235"/>
      <c r="AQ2" s="235"/>
      <c r="AR2" s="235"/>
      <c r="AS2" s="235"/>
      <c r="AT2" s="235"/>
      <c r="AU2" s="235"/>
      <c r="AV2" s="235"/>
      <c r="AW2" s="235"/>
      <c r="AX2" s="235"/>
      <c r="AY2" s="3"/>
      <c r="AZ2" s="3"/>
      <c r="BA2" s="3"/>
      <c r="BB2" s="3"/>
      <c r="BC2" s="3"/>
      <c r="BD2" s="3"/>
      <c r="BE2" s="3"/>
      <c r="BF2" s="3"/>
    </row>
    <row r="3" spans="2:58">
      <c r="B3" s="155" t="s">
        <v>3</v>
      </c>
      <c r="C3" s="156"/>
      <c r="D3" s="156"/>
      <c r="E3" s="157"/>
      <c r="F3" s="223"/>
      <c r="G3" s="224"/>
      <c r="H3" s="224"/>
      <c r="I3" s="224"/>
      <c r="J3" s="224"/>
      <c r="K3" s="224"/>
      <c r="L3" s="224"/>
      <c r="M3" s="224"/>
      <c r="N3" s="224"/>
      <c r="O3" s="224"/>
      <c r="P3" s="224"/>
      <c r="Q3" s="224"/>
      <c r="R3" s="224"/>
      <c r="S3" s="224"/>
      <c r="T3" s="224"/>
      <c r="U3" s="224"/>
      <c r="V3" s="224"/>
      <c r="W3" s="224"/>
      <c r="X3" s="225"/>
      <c r="Y3" s="3"/>
      <c r="Z3" s="3"/>
      <c r="AA3" s="87" t="s">
        <v>4</v>
      </c>
      <c r="AB3" s="87"/>
      <c r="AC3" s="87"/>
      <c r="AD3" s="87"/>
      <c r="AE3" s="87" t="s">
        <v>5</v>
      </c>
      <c r="AF3" s="87"/>
      <c r="AG3" s="183" t="s">
        <v>6</v>
      </c>
      <c r="AH3" s="183"/>
      <c r="AI3" s="183"/>
      <c r="AJ3" s="183"/>
      <c r="AK3" s="183"/>
      <c r="AL3" s="183"/>
      <c r="AM3" s="183"/>
      <c r="AN3" s="183"/>
      <c r="AO3" s="183"/>
      <c r="AP3" s="183"/>
      <c r="AQ3" s="183"/>
      <c r="AR3" s="183"/>
      <c r="AS3" s="183"/>
      <c r="AT3" s="183"/>
      <c r="AU3" s="183"/>
      <c r="AV3" s="183"/>
      <c r="AW3" s="183"/>
      <c r="AX3" s="183"/>
      <c r="AY3" s="3"/>
      <c r="AZ3" s="3"/>
      <c r="BA3" s="3"/>
      <c r="BB3" s="3"/>
      <c r="BC3" s="3"/>
      <c r="BD3" s="3"/>
      <c r="BE3" s="3"/>
      <c r="BF3" s="3"/>
    </row>
    <row r="4" spans="2:58">
      <c r="B4" s="155" t="s">
        <v>7</v>
      </c>
      <c r="C4" s="156"/>
      <c r="D4" s="156"/>
      <c r="E4" s="157"/>
      <c r="F4" s="236">
        <v>46053</v>
      </c>
      <c r="G4" s="237"/>
      <c r="H4" s="237"/>
      <c r="I4" s="237"/>
      <c r="J4" s="237"/>
      <c r="K4" s="237"/>
      <c r="L4" s="237"/>
      <c r="M4" s="237"/>
      <c r="N4" s="237"/>
      <c r="O4" s="237"/>
      <c r="P4" s="237"/>
      <c r="Q4" s="237"/>
      <c r="R4" s="237"/>
      <c r="S4" s="237"/>
      <c r="T4" s="237"/>
      <c r="U4" s="237"/>
      <c r="V4" s="237"/>
      <c r="W4" s="237"/>
      <c r="X4" s="238"/>
      <c r="Y4" s="3"/>
      <c r="Z4" s="3"/>
      <c r="AA4" s="87"/>
      <c r="AB4" s="87"/>
      <c r="AC4" s="87"/>
      <c r="AD4" s="87"/>
      <c r="AE4" s="87" t="s">
        <v>8</v>
      </c>
      <c r="AF4" s="87"/>
      <c r="AG4" s="183" t="s">
        <v>9</v>
      </c>
      <c r="AH4" s="183"/>
      <c r="AI4" s="183"/>
      <c r="AJ4" s="183"/>
      <c r="AK4" s="183"/>
      <c r="AL4" s="183"/>
      <c r="AM4" s="183"/>
      <c r="AN4" s="183"/>
      <c r="AO4" s="183"/>
      <c r="AP4" s="183"/>
      <c r="AQ4" s="183"/>
      <c r="AR4" s="183"/>
      <c r="AS4" s="183"/>
      <c r="AT4" s="183"/>
      <c r="AU4" s="183"/>
      <c r="AV4" s="183"/>
      <c r="AW4" s="183"/>
      <c r="AX4" s="183"/>
      <c r="AY4" s="3"/>
      <c r="AZ4" s="3"/>
      <c r="BA4" s="3"/>
      <c r="BB4" s="3"/>
      <c r="BC4" s="3"/>
      <c r="BD4" s="3"/>
      <c r="BE4" s="3"/>
      <c r="BF4" s="3"/>
    </row>
    <row r="5" spans="2:58">
      <c r="B5" s="155" t="s">
        <v>5</v>
      </c>
      <c r="C5" s="156"/>
      <c r="D5" s="156"/>
      <c r="E5" s="157"/>
      <c r="F5" s="223" t="s">
        <v>6</v>
      </c>
      <c r="G5" s="224"/>
      <c r="H5" s="224"/>
      <c r="I5" s="224"/>
      <c r="J5" s="224"/>
      <c r="K5" s="224"/>
      <c r="L5" s="224"/>
      <c r="M5" s="224"/>
      <c r="N5" s="224"/>
      <c r="O5" s="224"/>
      <c r="P5" s="224"/>
      <c r="Q5" s="224"/>
      <c r="R5" s="224"/>
      <c r="S5" s="224"/>
      <c r="T5" s="224"/>
      <c r="U5" s="224"/>
      <c r="V5" s="224"/>
      <c r="W5" s="224"/>
      <c r="X5" s="225"/>
      <c r="Y5" s="3"/>
      <c r="Z5" s="3"/>
      <c r="AA5" s="87" t="s">
        <v>10</v>
      </c>
      <c r="AB5" s="87"/>
      <c r="AC5" s="87"/>
      <c r="AD5" s="87"/>
      <c r="AE5" s="87" t="s">
        <v>11</v>
      </c>
      <c r="AF5" s="87"/>
      <c r="AG5" s="183" t="s">
        <v>12</v>
      </c>
      <c r="AH5" s="183"/>
      <c r="AI5" s="183"/>
      <c r="AJ5" s="183"/>
      <c r="AK5" s="183"/>
      <c r="AL5" s="183"/>
      <c r="AM5" s="183"/>
      <c r="AN5" s="183"/>
      <c r="AO5" s="183"/>
      <c r="AP5" s="183"/>
      <c r="AQ5" s="183"/>
      <c r="AR5" s="183"/>
      <c r="AS5" s="183"/>
      <c r="AT5" s="183"/>
      <c r="AU5" s="183"/>
      <c r="AV5" s="183"/>
      <c r="AW5" s="183"/>
      <c r="AX5" s="183"/>
      <c r="AY5" s="3"/>
      <c r="AZ5" s="3"/>
      <c r="BA5" s="3"/>
      <c r="BB5" s="3"/>
      <c r="BC5" s="3"/>
      <c r="BD5" s="3"/>
      <c r="BE5" s="3"/>
      <c r="BF5" s="3"/>
    </row>
    <row r="6" spans="2:58">
      <c r="B6" s="155" t="s">
        <v>13</v>
      </c>
      <c r="C6" s="156"/>
      <c r="D6" s="156"/>
      <c r="E6" s="157"/>
      <c r="F6" s="223" t="s">
        <v>14</v>
      </c>
      <c r="G6" s="224"/>
      <c r="H6" s="224"/>
      <c r="I6" s="224"/>
      <c r="J6" s="224"/>
      <c r="K6" s="224"/>
      <c r="L6" s="224"/>
      <c r="M6" s="224"/>
      <c r="N6" s="224"/>
      <c r="O6" s="224"/>
      <c r="P6" s="224"/>
      <c r="Q6" s="224"/>
      <c r="R6" s="224"/>
      <c r="S6" s="224"/>
      <c r="T6" s="224"/>
      <c r="U6" s="224"/>
      <c r="V6" s="224"/>
      <c r="W6" s="224"/>
      <c r="X6" s="225"/>
      <c r="Y6" s="3"/>
      <c r="Z6" s="3"/>
      <c r="AA6" s="87"/>
      <c r="AB6" s="87"/>
      <c r="AC6" s="87"/>
      <c r="AD6" s="87"/>
      <c r="AE6" s="87" t="s">
        <v>8</v>
      </c>
      <c r="AF6" s="87"/>
      <c r="AG6" s="183" t="s">
        <v>15</v>
      </c>
      <c r="AH6" s="183"/>
      <c r="AI6" s="183"/>
      <c r="AJ6" s="183"/>
      <c r="AK6" s="183"/>
      <c r="AL6" s="183"/>
      <c r="AM6" s="183"/>
      <c r="AN6" s="183"/>
      <c r="AO6" s="183"/>
      <c r="AP6" s="183"/>
      <c r="AQ6" s="183"/>
      <c r="AR6" s="183"/>
      <c r="AS6" s="183"/>
      <c r="AT6" s="183"/>
      <c r="AU6" s="183"/>
      <c r="AV6" s="183"/>
      <c r="AW6" s="183"/>
      <c r="AX6" s="183"/>
      <c r="AY6" s="3"/>
      <c r="AZ6" s="3"/>
      <c r="BA6" s="3"/>
      <c r="BB6" s="3"/>
      <c r="BC6" s="3"/>
      <c r="BD6" s="3"/>
      <c r="BE6" s="3"/>
      <c r="BF6" s="3"/>
    </row>
    <row r="7" spans="2:58">
      <c r="B7" s="87" t="s">
        <v>16</v>
      </c>
      <c r="C7" s="87"/>
      <c r="D7" s="87"/>
      <c r="E7" s="87"/>
      <c r="F7" s="183" t="s">
        <v>17</v>
      </c>
      <c r="G7" s="183"/>
      <c r="H7" s="183"/>
      <c r="I7" s="183"/>
      <c r="J7" s="183"/>
      <c r="K7" s="183"/>
      <c r="L7" s="183"/>
      <c r="M7" s="183"/>
      <c r="N7" s="183"/>
      <c r="O7" s="183"/>
      <c r="P7" s="183"/>
      <c r="Q7" s="183"/>
      <c r="R7" s="183"/>
      <c r="S7" s="183"/>
      <c r="T7" s="183"/>
      <c r="U7" s="183"/>
      <c r="V7" s="183"/>
      <c r="W7" s="183"/>
      <c r="X7" s="183"/>
      <c r="Y7" s="3"/>
      <c r="Z7" s="3"/>
      <c r="AA7" s="87" t="s">
        <v>18</v>
      </c>
      <c r="AB7" s="87"/>
      <c r="AC7" s="87"/>
      <c r="AD7" s="87"/>
      <c r="AE7" s="87"/>
      <c r="AF7" s="87"/>
      <c r="AG7" s="223" t="s">
        <v>19</v>
      </c>
      <c r="AH7" s="224"/>
      <c r="AI7" s="224"/>
      <c r="AJ7" s="224"/>
      <c r="AK7" s="224"/>
      <c r="AL7" s="224"/>
      <c r="AM7" s="225"/>
      <c r="AN7" s="155" t="s">
        <v>20</v>
      </c>
      <c r="AO7" s="156"/>
      <c r="AP7" s="156"/>
      <c r="AQ7" s="156"/>
      <c r="AR7" s="157"/>
      <c r="AS7" s="232" t="s">
        <v>21</v>
      </c>
      <c r="AT7" s="233"/>
      <c r="AU7" s="233"/>
      <c r="AV7" s="233"/>
      <c r="AW7" s="233"/>
      <c r="AX7" s="233"/>
      <c r="AY7" s="3"/>
      <c r="AZ7" s="3"/>
      <c r="BA7" s="3"/>
      <c r="BB7" s="3"/>
      <c r="BC7" s="3"/>
      <c r="BD7" s="3"/>
      <c r="BE7" s="3"/>
      <c r="BF7" s="3"/>
    </row>
    <row r="8" spans="2:58">
      <c r="B8" s="3"/>
      <c r="C8" s="3"/>
      <c r="D8" s="3"/>
      <c r="E8" s="3"/>
      <c r="F8" s="72"/>
      <c r="G8" s="3"/>
      <c r="H8" s="3"/>
      <c r="I8" s="3"/>
      <c r="J8" s="3"/>
      <c r="K8" s="3"/>
      <c r="L8" s="3"/>
      <c r="M8" s="3"/>
      <c r="N8" s="3"/>
      <c r="O8" s="3"/>
      <c r="P8" s="3"/>
      <c r="Q8" s="3"/>
      <c r="R8" s="3"/>
      <c r="S8" s="3"/>
      <c r="T8" s="3"/>
      <c r="U8" s="3"/>
      <c r="V8" s="3"/>
      <c r="W8" s="3"/>
      <c r="X8" s="3"/>
      <c r="Y8" s="3"/>
      <c r="Z8" s="3"/>
      <c r="AA8" s="87" t="s">
        <v>22</v>
      </c>
      <c r="AB8" s="87"/>
      <c r="AC8" s="87"/>
      <c r="AD8" s="87"/>
      <c r="AE8" s="87"/>
      <c r="AF8" s="87"/>
      <c r="AG8" s="223" t="s">
        <v>23</v>
      </c>
      <c r="AH8" s="224"/>
      <c r="AI8" s="224"/>
      <c r="AJ8" s="224"/>
      <c r="AK8" s="224"/>
      <c r="AL8" s="224"/>
      <c r="AM8" s="225"/>
      <c r="AN8" s="155" t="s">
        <v>24</v>
      </c>
      <c r="AO8" s="156"/>
      <c r="AP8" s="156"/>
      <c r="AQ8" s="156"/>
      <c r="AR8" s="157"/>
      <c r="AS8" s="232" t="s">
        <v>25</v>
      </c>
      <c r="AT8" s="233"/>
      <c r="AU8" s="233"/>
      <c r="AV8" s="233"/>
      <c r="AW8" s="233"/>
      <c r="AX8" s="233"/>
      <c r="AY8" s="3"/>
      <c r="AZ8" s="3"/>
      <c r="BA8" s="3"/>
      <c r="BB8" s="3"/>
      <c r="BC8" s="3"/>
      <c r="BD8" s="3"/>
      <c r="BE8" s="3"/>
      <c r="BF8" s="3"/>
    </row>
    <row r="9" spans="2:58">
      <c r="B9" s="2"/>
      <c r="C9" s="3"/>
      <c r="D9" s="3"/>
      <c r="E9" s="3"/>
      <c r="F9" s="3"/>
      <c r="G9" s="3"/>
      <c r="H9" s="3"/>
      <c r="I9" s="3"/>
      <c r="J9" s="3"/>
      <c r="K9" s="3"/>
      <c r="L9" s="3"/>
      <c r="M9" s="3"/>
      <c r="N9" s="3"/>
      <c r="O9" s="3"/>
      <c r="P9" s="3"/>
      <c r="Q9" s="3"/>
      <c r="R9" s="3"/>
      <c r="S9" s="3"/>
      <c r="T9" s="3"/>
      <c r="U9" s="3"/>
      <c r="V9" s="3"/>
      <c r="W9" s="3"/>
      <c r="X9" s="3"/>
      <c r="Y9" s="3"/>
      <c r="Z9" s="3"/>
      <c r="AA9" s="87" t="s">
        <v>26</v>
      </c>
      <c r="AB9" s="87"/>
      <c r="AC9" s="87"/>
      <c r="AD9" s="87"/>
      <c r="AE9" s="87"/>
      <c r="AF9" s="87"/>
      <c r="AG9" s="223" t="s">
        <v>27</v>
      </c>
      <c r="AH9" s="224"/>
      <c r="AI9" s="224"/>
      <c r="AJ9" s="224"/>
      <c r="AK9" s="224"/>
      <c r="AL9" s="224"/>
      <c r="AM9" s="224"/>
      <c r="AN9" s="224"/>
      <c r="AO9" s="224"/>
      <c r="AP9" s="224"/>
      <c r="AQ9" s="224"/>
      <c r="AR9" s="224"/>
      <c r="AS9" s="224"/>
      <c r="AT9" s="224"/>
      <c r="AU9" s="224"/>
      <c r="AV9" s="224"/>
      <c r="AW9" s="224"/>
      <c r="AX9" s="225"/>
      <c r="AY9" s="3"/>
      <c r="AZ9" s="3"/>
      <c r="BA9" s="3"/>
      <c r="BB9" s="3"/>
      <c r="BC9" s="3"/>
      <c r="BD9" s="3"/>
      <c r="BE9" s="3"/>
      <c r="BF9" s="3"/>
    </row>
    <row r="10" spans="2:58" ht="19.5" thickBot="1">
      <c r="B10" s="2"/>
      <c r="C10" s="3"/>
      <c r="D10" s="3"/>
      <c r="E10" s="3"/>
      <c r="F10" s="3"/>
      <c r="G10" s="3"/>
      <c r="H10" s="3"/>
      <c r="I10" s="3"/>
      <c r="J10" s="3"/>
      <c r="K10" s="3"/>
      <c r="L10" s="3"/>
      <c r="M10" s="3"/>
      <c r="N10" s="3"/>
      <c r="O10" s="3"/>
      <c r="P10" s="3"/>
      <c r="Q10" s="3"/>
      <c r="R10" s="3"/>
      <c r="S10" s="3"/>
      <c r="T10" s="3"/>
      <c r="U10" s="3"/>
      <c r="V10" s="3"/>
      <c r="W10" s="3"/>
      <c r="X10" s="3"/>
      <c r="Y10" s="3"/>
      <c r="Z10" s="3"/>
      <c r="AA10" s="87" t="s">
        <v>28</v>
      </c>
      <c r="AB10" s="87"/>
      <c r="AC10" s="87"/>
      <c r="AD10" s="87"/>
      <c r="AE10" s="87"/>
      <c r="AF10" s="87"/>
      <c r="AG10" s="223">
        <v>123456</v>
      </c>
      <c r="AH10" s="224"/>
      <c r="AI10" s="224"/>
      <c r="AJ10" s="224"/>
      <c r="AK10" s="224"/>
      <c r="AL10" s="224"/>
      <c r="AM10" s="224"/>
      <c r="AN10" s="224"/>
      <c r="AO10" s="224"/>
      <c r="AP10" s="224"/>
      <c r="AQ10" s="224"/>
      <c r="AR10" s="224"/>
      <c r="AS10" s="224"/>
      <c r="AT10" s="224"/>
      <c r="AU10" s="224"/>
      <c r="AV10" s="224"/>
      <c r="AW10" s="224"/>
      <c r="AX10" s="225"/>
      <c r="AY10" s="3"/>
      <c r="AZ10" s="3"/>
      <c r="BA10" s="3"/>
      <c r="BB10" s="3"/>
      <c r="BC10" s="3"/>
      <c r="BD10" s="3"/>
      <c r="BE10" s="3"/>
      <c r="BF10" s="3"/>
    </row>
    <row r="11" spans="2:58" ht="19.5" thickBot="1">
      <c r="B11" s="226" t="s">
        <v>29</v>
      </c>
      <c r="C11" s="227"/>
      <c r="D11" s="227"/>
      <c r="E11" s="227"/>
      <c r="F11" s="227"/>
      <c r="G11" s="227"/>
      <c r="H11" s="227"/>
      <c r="I11" s="227"/>
      <c r="J11" s="227"/>
      <c r="K11" s="227"/>
      <c r="L11" s="227"/>
      <c r="M11" s="227"/>
      <c r="N11" s="227"/>
      <c r="O11" s="227"/>
      <c r="P11" s="227"/>
      <c r="Q11" s="227"/>
      <c r="R11" s="227"/>
      <c r="S11" s="227"/>
      <c r="T11" s="228" t="s">
        <v>30</v>
      </c>
      <c r="U11" s="228"/>
      <c r="V11" s="228"/>
      <c r="W11" s="228"/>
      <c r="X11" s="229"/>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row>
    <row r="12" spans="2:58" ht="19.5" thickBot="1">
      <c r="B12" s="226" t="s">
        <v>31</v>
      </c>
      <c r="C12" s="227"/>
      <c r="D12" s="227"/>
      <c r="E12" s="227"/>
      <c r="F12" s="227"/>
      <c r="G12" s="227"/>
      <c r="H12" s="227"/>
      <c r="I12" s="227"/>
      <c r="J12" s="227"/>
      <c r="K12" s="227"/>
      <c r="L12" s="227"/>
      <c r="M12" s="227"/>
      <c r="N12" s="227"/>
      <c r="O12" s="227"/>
      <c r="P12" s="227"/>
      <c r="Q12" s="227"/>
      <c r="R12" s="227"/>
      <c r="S12" s="227"/>
      <c r="T12" s="230">
        <v>2000000</v>
      </c>
      <c r="U12" s="230"/>
      <c r="V12" s="230"/>
      <c r="W12" s="230"/>
      <c r="X12" s="231"/>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row>
    <row r="13" spans="2:58" ht="19.5" thickBot="1">
      <c r="B13" s="210" t="s">
        <v>32</v>
      </c>
      <c r="C13" s="211"/>
      <c r="D13" s="211"/>
      <c r="E13" s="211"/>
      <c r="F13" s="211"/>
      <c r="G13" s="211"/>
      <c r="H13" s="211"/>
      <c r="I13" s="211"/>
      <c r="J13" s="211"/>
      <c r="K13" s="211"/>
      <c r="L13" s="211"/>
      <c r="M13" s="211"/>
      <c r="N13" s="211"/>
      <c r="O13" s="212"/>
      <c r="P13" s="134" t="s">
        <v>33</v>
      </c>
      <c r="Q13" s="135"/>
      <c r="R13" s="135"/>
      <c r="S13" s="135"/>
      <c r="T13" s="216">
        <v>15</v>
      </c>
      <c r="U13" s="217"/>
      <c r="V13" s="217"/>
      <c r="W13" s="218"/>
      <c r="X13" s="15" t="s">
        <v>34</v>
      </c>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E13" s="3"/>
      <c r="BF13" s="3"/>
    </row>
    <row r="14" spans="2:58" ht="19.5" thickBot="1">
      <c r="B14" s="213"/>
      <c r="C14" s="214"/>
      <c r="D14" s="214"/>
      <c r="E14" s="214"/>
      <c r="F14" s="214"/>
      <c r="G14" s="214"/>
      <c r="H14" s="214"/>
      <c r="I14" s="214"/>
      <c r="J14" s="214"/>
      <c r="K14" s="214"/>
      <c r="L14" s="214"/>
      <c r="M14" s="214"/>
      <c r="N14" s="214"/>
      <c r="O14" s="215"/>
      <c r="P14" s="219" t="s">
        <v>35</v>
      </c>
      <c r="Q14" s="220"/>
      <c r="R14" s="220"/>
      <c r="S14" s="220"/>
      <c r="T14" s="101">
        <v>13</v>
      </c>
      <c r="U14" s="93"/>
      <c r="V14" s="93"/>
      <c r="W14" s="100"/>
      <c r="X14" s="16" t="s">
        <v>34</v>
      </c>
      <c r="Y14" s="221" t="s">
        <v>36</v>
      </c>
      <c r="Z14" s="222"/>
      <c r="AA14" s="222"/>
      <c r="AB14" s="222"/>
      <c r="AC14" s="222"/>
      <c r="AD14" s="222"/>
      <c r="AE14" s="222"/>
      <c r="AF14" s="222"/>
      <c r="AG14" s="222"/>
      <c r="AH14" s="222"/>
      <c r="AI14" s="203">
        <v>2</v>
      </c>
      <c r="AJ14" s="204"/>
      <c r="AK14" s="17" t="s">
        <v>34</v>
      </c>
    </row>
    <row r="15" spans="2:58" ht="19.5" thickBot="1">
      <c r="B15" s="76" t="s">
        <v>37</v>
      </c>
      <c r="C15" s="77"/>
      <c r="D15" s="77"/>
      <c r="E15" s="77"/>
      <c r="F15" s="77"/>
      <c r="G15" s="77"/>
      <c r="H15" s="77"/>
      <c r="I15" s="77"/>
      <c r="J15" s="77"/>
      <c r="K15" s="77"/>
      <c r="L15" s="77"/>
      <c r="M15" s="77"/>
      <c r="N15" s="77"/>
      <c r="O15" s="77"/>
      <c r="P15" s="77"/>
      <c r="Q15" s="77"/>
      <c r="R15" s="77"/>
      <c r="S15" s="77"/>
      <c r="T15" s="203">
        <v>2</v>
      </c>
      <c r="U15" s="205"/>
      <c r="V15" s="205"/>
      <c r="W15" s="204"/>
      <c r="X15" s="17" t="s">
        <v>34</v>
      </c>
      <c r="Y15" s="76" t="s">
        <v>38</v>
      </c>
      <c r="Z15" s="77"/>
      <c r="AA15" s="77"/>
      <c r="AB15" s="77"/>
      <c r="AC15" s="77"/>
      <c r="AD15" s="77"/>
      <c r="AE15" s="77"/>
      <c r="AF15" s="77"/>
      <c r="AG15" s="77"/>
      <c r="AH15" s="77"/>
      <c r="AI15" s="206">
        <f>AI14+T15</f>
        <v>4</v>
      </c>
      <c r="AJ15" s="207"/>
      <c r="AK15" s="17" t="s">
        <v>34</v>
      </c>
      <c r="AL15" s="208" t="s">
        <v>39</v>
      </c>
      <c r="AM15" s="209"/>
      <c r="AN15" s="209"/>
      <c r="AO15" s="209"/>
      <c r="AP15" s="209"/>
      <c r="AQ15" s="209"/>
      <c r="AR15" s="209"/>
      <c r="AS15" s="209"/>
      <c r="AT15" s="209"/>
      <c r="AU15" s="196">
        <f>AI15/(T14+T15)</f>
        <v>0.26666666666666666</v>
      </c>
      <c r="AV15" s="196"/>
      <c r="AW15" s="197"/>
      <c r="AX15" s="198" t="s">
        <v>40</v>
      </c>
      <c r="AY15" s="199"/>
      <c r="AZ15" s="199"/>
      <c r="BA15" s="199"/>
      <c r="BB15" s="199"/>
      <c r="BC15" s="200" t="str">
        <f>IF(AI15&gt;=2,"100％","50％")</f>
        <v>100％</v>
      </c>
      <c r="BD15" s="200"/>
      <c r="BE15" s="200"/>
      <c r="BF15" s="201"/>
    </row>
    <row r="16" spans="2:58">
      <c r="B16" s="82" t="s">
        <v>41</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row>
    <row r="17" spans="1:64">
      <c r="S17" s="7"/>
      <c r="AD17" s="7"/>
      <c r="AE17" s="7"/>
      <c r="AF17" s="10"/>
      <c r="AG17" s="10"/>
      <c r="AH17" s="7"/>
      <c r="AI17" s="7"/>
      <c r="AJ17" s="7"/>
      <c r="AK17" s="7"/>
      <c r="AL17" s="7"/>
      <c r="AM17" s="7"/>
      <c r="AN17" s="7"/>
      <c r="AO17" s="7"/>
      <c r="AP17" s="7"/>
      <c r="AQ17" s="7"/>
      <c r="AR17" s="7"/>
      <c r="AS17" s="7"/>
      <c r="AT17" s="7"/>
      <c r="AU17" s="10"/>
    </row>
    <row r="18" spans="1:64">
      <c r="C18" s="6"/>
      <c r="T18" s="9"/>
      <c r="U18" s="9"/>
      <c r="V18" s="9"/>
      <c r="W18" s="9"/>
      <c r="X18" s="9"/>
    </row>
    <row r="19" spans="1:64">
      <c r="C19" s="6"/>
      <c r="T19" s="9"/>
      <c r="U19" s="9"/>
      <c r="V19" s="9"/>
      <c r="W19" s="9"/>
      <c r="X19" s="9"/>
    </row>
    <row r="20" spans="1:64" s="10" customFormat="1" ht="15" customHeight="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row>
    <row r="21" spans="1:64" s="10" customFormat="1" ht="15" customHeight="1">
      <c r="A21" s="7"/>
      <c r="B21" s="171" t="s">
        <v>42</v>
      </c>
      <c r="C21" s="171"/>
      <c r="D21" s="171"/>
      <c r="E21" s="171"/>
      <c r="F21" s="171"/>
      <c r="G21" s="171"/>
      <c r="H21" s="171"/>
      <c r="I21" s="202"/>
      <c r="J21" s="164" t="s">
        <v>43</v>
      </c>
      <c r="K21" s="164"/>
      <c r="L21" s="164"/>
      <c r="M21" s="164"/>
      <c r="N21" s="164"/>
      <c r="O21" s="165">
        <f>SUM(AH24:AL33,U37:Y46)*$BC$15</f>
        <v>2690000</v>
      </c>
      <c r="P21" s="165"/>
      <c r="Q21" s="165"/>
      <c r="R21" s="165"/>
      <c r="S21" s="165"/>
      <c r="T21" s="165"/>
      <c r="U21" s="13"/>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row>
    <row r="22" spans="1:64" s="10" customFormat="1" ht="15" customHeight="1">
      <c r="A22" s="7"/>
      <c r="B22" s="7"/>
      <c r="C22" s="73" t="s">
        <v>44</v>
      </c>
      <c r="D22" s="73"/>
      <c r="E22" s="73"/>
      <c r="F22" s="73"/>
      <c r="G22" s="73"/>
      <c r="H22" s="73"/>
      <c r="I22" s="73"/>
      <c r="J22" s="73"/>
      <c r="K22" s="73"/>
      <c r="L22" s="73"/>
      <c r="M22" s="73"/>
      <c r="N22" s="73"/>
      <c r="O22" s="73"/>
      <c r="P22" s="73"/>
      <c r="Q22" s="73"/>
      <c r="R22" s="73"/>
      <c r="S22" s="73"/>
      <c r="T22" s="73"/>
      <c r="U22" s="73"/>
      <c r="V22" s="73"/>
      <c r="W22" s="73"/>
      <c r="X22" s="73"/>
      <c r="Y22" s="73"/>
      <c r="Z22" s="73"/>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row>
    <row r="23" spans="1:64" s="10" customFormat="1" ht="15" customHeight="1">
      <c r="A23" s="7"/>
      <c r="B23" s="154"/>
      <c r="C23" s="154"/>
      <c r="D23" s="154" t="s">
        <v>45</v>
      </c>
      <c r="E23" s="154"/>
      <c r="F23" s="154"/>
      <c r="G23" s="154"/>
      <c r="H23" s="154"/>
      <c r="I23" s="154"/>
      <c r="J23" s="154"/>
      <c r="K23" s="154"/>
      <c r="L23" s="154"/>
      <c r="M23" s="161" t="s">
        <v>46</v>
      </c>
      <c r="N23" s="162"/>
      <c r="O23" s="162"/>
      <c r="P23" s="162"/>
      <c r="Q23" s="162"/>
      <c r="R23" s="162"/>
      <c r="S23" s="162"/>
      <c r="T23" s="163"/>
      <c r="U23" s="155" t="s">
        <v>47</v>
      </c>
      <c r="V23" s="156"/>
      <c r="W23" s="156"/>
      <c r="X23" s="156"/>
      <c r="Y23" s="156"/>
      <c r="Z23" s="156"/>
      <c r="AA23" s="156"/>
      <c r="AB23" s="157"/>
      <c r="AC23" s="161" t="s">
        <v>48</v>
      </c>
      <c r="AD23" s="162"/>
      <c r="AE23" s="162"/>
      <c r="AF23" s="162"/>
      <c r="AG23" s="163"/>
      <c r="AH23" s="154" t="s">
        <v>49</v>
      </c>
      <c r="AI23" s="154"/>
      <c r="AJ23" s="154"/>
      <c r="AK23" s="154"/>
      <c r="AL23" s="154"/>
      <c r="AM23" s="161" t="s">
        <v>50</v>
      </c>
      <c r="AN23" s="162"/>
      <c r="AO23" s="162"/>
      <c r="AP23" s="162"/>
      <c r="AQ23" s="163"/>
      <c r="AR23" s="161" t="s">
        <v>51</v>
      </c>
      <c r="AS23" s="162"/>
      <c r="AT23" s="162"/>
      <c r="AU23" s="162"/>
      <c r="AV23" s="163"/>
      <c r="AW23" s="155" t="s">
        <v>52</v>
      </c>
      <c r="AX23" s="156"/>
      <c r="AY23" s="156"/>
      <c r="AZ23" s="156"/>
      <c r="BA23" s="157"/>
      <c r="BB23" s="155" t="s">
        <v>53</v>
      </c>
      <c r="BC23" s="156"/>
      <c r="BD23" s="156"/>
      <c r="BE23" s="156"/>
      <c r="BF23" s="157"/>
      <c r="BG23" s="7"/>
      <c r="BH23" s="7"/>
      <c r="BI23" s="7"/>
      <c r="BJ23" s="7"/>
      <c r="BK23" s="7"/>
      <c r="BL23" s="7"/>
    </row>
    <row r="24" spans="1:64" s="10" customFormat="1" ht="15" customHeight="1">
      <c r="A24" s="7"/>
      <c r="B24" s="161">
        <v>1</v>
      </c>
      <c r="C24" s="163"/>
      <c r="D24" s="183" t="s">
        <v>54</v>
      </c>
      <c r="E24" s="183"/>
      <c r="F24" s="183"/>
      <c r="G24" s="183"/>
      <c r="H24" s="183"/>
      <c r="I24" s="183"/>
      <c r="J24" s="183"/>
      <c r="K24" s="183"/>
      <c r="L24" s="183"/>
      <c r="M24" s="184" t="s">
        <v>55</v>
      </c>
      <c r="N24" s="185"/>
      <c r="O24" s="185"/>
      <c r="P24" s="185"/>
      <c r="Q24" s="185"/>
      <c r="R24" s="185"/>
      <c r="S24" s="185"/>
      <c r="T24" s="186"/>
      <c r="U24" s="193">
        <v>46081</v>
      </c>
      <c r="V24" s="194"/>
      <c r="W24" s="194"/>
      <c r="X24" s="194"/>
      <c r="Y24" s="194"/>
      <c r="Z24" s="194"/>
      <c r="AA24" s="194"/>
      <c r="AB24" s="195"/>
      <c r="AC24" s="187">
        <v>1</v>
      </c>
      <c r="AD24" s="188"/>
      <c r="AE24" s="188"/>
      <c r="AF24" s="188"/>
      <c r="AG24" s="189"/>
      <c r="AH24" s="178">
        <v>600000</v>
      </c>
      <c r="AI24" s="178"/>
      <c r="AJ24" s="178"/>
      <c r="AK24" s="178"/>
      <c r="AL24" s="178"/>
      <c r="AM24" s="190">
        <f>IF(D24="","",AH24*0.1)</f>
        <v>60000</v>
      </c>
      <c r="AN24" s="191"/>
      <c r="AO24" s="191"/>
      <c r="AP24" s="191"/>
      <c r="AQ24" s="192"/>
      <c r="AR24" s="190">
        <f>IF(D24="","",SUM(AH24:AQ24))</f>
        <v>660000</v>
      </c>
      <c r="AS24" s="191"/>
      <c r="AT24" s="191"/>
      <c r="AU24" s="191"/>
      <c r="AV24" s="192"/>
      <c r="AW24" s="158" t="s">
        <v>56</v>
      </c>
      <c r="AX24" s="159"/>
      <c r="AY24" s="159"/>
      <c r="AZ24" s="159"/>
      <c r="BA24" s="160"/>
      <c r="BB24" s="158" t="s">
        <v>57</v>
      </c>
      <c r="BC24" s="159"/>
      <c r="BD24" s="159"/>
      <c r="BE24" s="159"/>
      <c r="BF24" s="160"/>
      <c r="BG24" s="7"/>
      <c r="BH24" s="7"/>
      <c r="BI24" s="7"/>
      <c r="BJ24" s="7"/>
      <c r="BK24" s="7"/>
      <c r="BL24" s="7"/>
    </row>
    <row r="25" spans="1:64" s="10" customFormat="1" ht="15" customHeight="1">
      <c r="A25" s="7"/>
      <c r="B25" s="161">
        <v>2</v>
      </c>
      <c r="C25" s="163"/>
      <c r="D25" s="183" t="s">
        <v>58</v>
      </c>
      <c r="E25" s="183"/>
      <c r="F25" s="183"/>
      <c r="G25" s="183"/>
      <c r="H25" s="183"/>
      <c r="I25" s="183"/>
      <c r="J25" s="183"/>
      <c r="K25" s="183"/>
      <c r="L25" s="183"/>
      <c r="M25" s="184" t="s">
        <v>59</v>
      </c>
      <c r="N25" s="185"/>
      <c r="O25" s="185"/>
      <c r="P25" s="185"/>
      <c r="Q25" s="185"/>
      <c r="R25" s="185"/>
      <c r="S25" s="185"/>
      <c r="T25" s="186"/>
      <c r="U25" s="193">
        <v>46053</v>
      </c>
      <c r="V25" s="194"/>
      <c r="W25" s="194"/>
      <c r="X25" s="194"/>
      <c r="Y25" s="194">
        <v>45322</v>
      </c>
      <c r="Z25" s="194"/>
      <c r="AA25" s="194"/>
      <c r="AB25" s="195"/>
      <c r="AC25" s="187">
        <v>1</v>
      </c>
      <c r="AD25" s="188"/>
      <c r="AE25" s="188"/>
      <c r="AF25" s="188"/>
      <c r="AG25" s="189"/>
      <c r="AH25" s="178">
        <v>190000</v>
      </c>
      <c r="AI25" s="178"/>
      <c r="AJ25" s="178"/>
      <c r="AK25" s="178"/>
      <c r="AL25" s="178"/>
      <c r="AM25" s="190">
        <f t="shared" ref="AM25:AM33" si="0">IF(D25="","",AH25*0.1)</f>
        <v>19000</v>
      </c>
      <c r="AN25" s="191"/>
      <c r="AO25" s="191"/>
      <c r="AP25" s="191"/>
      <c r="AQ25" s="192"/>
      <c r="AR25" s="190">
        <f t="shared" ref="AR25:AR33" si="1">IF(D25="","",SUM(AH25:AQ25))</f>
        <v>209000</v>
      </c>
      <c r="AS25" s="191"/>
      <c r="AT25" s="191"/>
      <c r="AU25" s="191"/>
      <c r="AV25" s="192"/>
      <c r="AW25" s="158" t="s">
        <v>56</v>
      </c>
      <c r="AX25" s="159"/>
      <c r="AY25" s="159"/>
      <c r="AZ25" s="159"/>
      <c r="BA25" s="160"/>
      <c r="BB25" s="158" t="s">
        <v>60</v>
      </c>
      <c r="BC25" s="159"/>
      <c r="BD25" s="159"/>
      <c r="BE25" s="159"/>
      <c r="BF25" s="160"/>
      <c r="BG25" s="7"/>
      <c r="BH25" s="7"/>
      <c r="BI25" s="7"/>
      <c r="BJ25" s="7"/>
      <c r="BK25" s="7"/>
      <c r="BL25" s="7"/>
    </row>
    <row r="26" spans="1:64" s="10" customFormat="1" ht="15" customHeight="1">
      <c r="A26" s="7"/>
      <c r="B26" s="161">
        <v>3</v>
      </c>
      <c r="C26" s="163"/>
      <c r="D26" s="183" t="s">
        <v>61</v>
      </c>
      <c r="E26" s="183"/>
      <c r="F26" s="183"/>
      <c r="G26" s="183"/>
      <c r="H26" s="183"/>
      <c r="I26" s="183"/>
      <c r="J26" s="183"/>
      <c r="K26" s="183"/>
      <c r="L26" s="183"/>
      <c r="M26" s="184" t="s">
        <v>62</v>
      </c>
      <c r="N26" s="185"/>
      <c r="O26" s="185"/>
      <c r="P26" s="185"/>
      <c r="Q26" s="185"/>
      <c r="R26" s="185"/>
      <c r="S26" s="185"/>
      <c r="T26" s="186"/>
      <c r="U26" s="193">
        <v>46081</v>
      </c>
      <c r="V26" s="194"/>
      <c r="W26" s="194"/>
      <c r="X26" s="194"/>
      <c r="Y26" s="194">
        <v>45350</v>
      </c>
      <c r="Z26" s="194"/>
      <c r="AA26" s="194"/>
      <c r="AB26" s="195"/>
      <c r="AC26" s="187">
        <v>1</v>
      </c>
      <c r="AD26" s="188"/>
      <c r="AE26" s="188"/>
      <c r="AF26" s="188"/>
      <c r="AG26" s="189"/>
      <c r="AH26" s="178">
        <v>100000</v>
      </c>
      <c r="AI26" s="178"/>
      <c r="AJ26" s="178"/>
      <c r="AK26" s="178"/>
      <c r="AL26" s="178"/>
      <c r="AM26" s="190">
        <f t="shared" si="0"/>
        <v>10000</v>
      </c>
      <c r="AN26" s="191"/>
      <c r="AO26" s="191"/>
      <c r="AP26" s="191"/>
      <c r="AQ26" s="192"/>
      <c r="AR26" s="190">
        <f t="shared" si="1"/>
        <v>110000</v>
      </c>
      <c r="AS26" s="191"/>
      <c r="AT26" s="191"/>
      <c r="AU26" s="191"/>
      <c r="AV26" s="192"/>
      <c r="AW26" s="158" t="s">
        <v>56</v>
      </c>
      <c r="AX26" s="159"/>
      <c r="AY26" s="159"/>
      <c r="AZ26" s="159"/>
      <c r="BA26" s="160"/>
      <c r="BB26" s="158" t="s">
        <v>60</v>
      </c>
      <c r="BC26" s="159"/>
      <c r="BD26" s="159"/>
      <c r="BE26" s="159"/>
      <c r="BF26" s="160"/>
      <c r="BG26" s="7"/>
      <c r="BH26" s="7"/>
      <c r="BI26" s="7"/>
      <c r="BJ26" s="7"/>
      <c r="BK26" s="7"/>
      <c r="BL26" s="7"/>
    </row>
    <row r="27" spans="1:64" s="10" customFormat="1" ht="15" customHeight="1">
      <c r="A27" s="7"/>
      <c r="B27" s="161">
        <v>4</v>
      </c>
      <c r="C27" s="163"/>
      <c r="D27" s="183"/>
      <c r="E27" s="183"/>
      <c r="F27" s="183"/>
      <c r="G27" s="183"/>
      <c r="H27" s="183"/>
      <c r="I27" s="183"/>
      <c r="J27" s="183"/>
      <c r="K27" s="183"/>
      <c r="L27" s="183"/>
      <c r="M27" s="184"/>
      <c r="N27" s="185"/>
      <c r="O27" s="185"/>
      <c r="P27" s="185"/>
      <c r="Q27" s="185"/>
      <c r="R27" s="185"/>
      <c r="S27" s="185"/>
      <c r="T27" s="186"/>
      <c r="U27" s="184"/>
      <c r="V27" s="185"/>
      <c r="W27" s="185"/>
      <c r="X27" s="185"/>
      <c r="Y27" s="185"/>
      <c r="Z27" s="185"/>
      <c r="AA27" s="185"/>
      <c r="AB27" s="186"/>
      <c r="AC27" s="187"/>
      <c r="AD27" s="188"/>
      <c r="AE27" s="188"/>
      <c r="AF27" s="188"/>
      <c r="AG27" s="189"/>
      <c r="AH27" s="178"/>
      <c r="AI27" s="178"/>
      <c r="AJ27" s="178"/>
      <c r="AK27" s="178"/>
      <c r="AL27" s="178"/>
      <c r="AM27" s="190" t="str">
        <f t="shared" si="0"/>
        <v/>
      </c>
      <c r="AN27" s="191"/>
      <c r="AO27" s="191"/>
      <c r="AP27" s="191"/>
      <c r="AQ27" s="192"/>
      <c r="AR27" s="190" t="str">
        <f t="shared" si="1"/>
        <v/>
      </c>
      <c r="AS27" s="191"/>
      <c r="AT27" s="191"/>
      <c r="AU27" s="191"/>
      <c r="AV27" s="192"/>
      <c r="AW27" s="158"/>
      <c r="AX27" s="159"/>
      <c r="AY27" s="159"/>
      <c r="AZ27" s="159"/>
      <c r="BA27" s="160"/>
      <c r="BB27" s="158"/>
      <c r="BC27" s="159"/>
      <c r="BD27" s="159"/>
      <c r="BE27" s="159"/>
      <c r="BF27" s="160"/>
      <c r="BG27" s="7"/>
      <c r="BH27" s="7"/>
      <c r="BI27" s="7"/>
      <c r="BJ27" s="7"/>
      <c r="BK27" s="7"/>
      <c r="BL27" s="7"/>
    </row>
    <row r="28" spans="1:64" s="10" customFormat="1" ht="15" customHeight="1">
      <c r="A28" s="7"/>
      <c r="B28" s="161">
        <v>5</v>
      </c>
      <c r="C28" s="163"/>
      <c r="D28" s="183"/>
      <c r="E28" s="183"/>
      <c r="F28" s="183"/>
      <c r="G28" s="183"/>
      <c r="H28" s="183"/>
      <c r="I28" s="183"/>
      <c r="J28" s="183"/>
      <c r="K28" s="183"/>
      <c r="L28" s="183"/>
      <c r="M28" s="184"/>
      <c r="N28" s="185"/>
      <c r="O28" s="185"/>
      <c r="P28" s="185"/>
      <c r="Q28" s="185"/>
      <c r="R28" s="185"/>
      <c r="S28" s="185"/>
      <c r="T28" s="186"/>
      <c r="U28" s="184"/>
      <c r="V28" s="185"/>
      <c r="W28" s="185"/>
      <c r="X28" s="185"/>
      <c r="Y28" s="185"/>
      <c r="Z28" s="185"/>
      <c r="AA28" s="185"/>
      <c r="AB28" s="186"/>
      <c r="AC28" s="187"/>
      <c r="AD28" s="188"/>
      <c r="AE28" s="188"/>
      <c r="AF28" s="188"/>
      <c r="AG28" s="189"/>
      <c r="AH28" s="178"/>
      <c r="AI28" s="178"/>
      <c r="AJ28" s="178"/>
      <c r="AK28" s="178"/>
      <c r="AL28" s="178"/>
      <c r="AM28" s="190" t="str">
        <f t="shared" si="0"/>
        <v/>
      </c>
      <c r="AN28" s="191"/>
      <c r="AO28" s="191"/>
      <c r="AP28" s="191"/>
      <c r="AQ28" s="192"/>
      <c r="AR28" s="190" t="str">
        <f t="shared" si="1"/>
        <v/>
      </c>
      <c r="AS28" s="191"/>
      <c r="AT28" s="191"/>
      <c r="AU28" s="191"/>
      <c r="AV28" s="192"/>
      <c r="AW28" s="158"/>
      <c r="AX28" s="159"/>
      <c r="AY28" s="159"/>
      <c r="AZ28" s="159"/>
      <c r="BA28" s="160"/>
      <c r="BB28" s="158"/>
      <c r="BC28" s="159"/>
      <c r="BD28" s="159"/>
      <c r="BE28" s="159"/>
      <c r="BF28" s="160"/>
      <c r="BG28" s="7"/>
      <c r="BH28" s="7"/>
      <c r="BI28" s="7"/>
      <c r="BJ28" s="7"/>
      <c r="BK28" s="7"/>
      <c r="BL28" s="7"/>
    </row>
    <row r="29" spans="1:64" s="10" customFormat="1" ht="15" customHeight="1">
      <c r="A29" s="7"/>
      <c r="B29" s="161">
        <v>6</v>
      </c>
      <c r="C29" s="163"/>
      <c r="D29" s="183"/>
      <c r="E29" s="183"/>
      <c r="F29" s="183"/>
      <c r="G29" s="183"/>
      <c r="H29" s="183"/>
      <c r="I29" s="183"/>
      <c r="J29" s="183"/>
      <c r="K29" s="183"/>
      <c r="L29" s="183"/>
      <c r="M29" s="184"/>
      <c r="N29" s="185"/>
      <c r="O29" s="185"/>
      <c r="P29" s="185"/>
      <c r="Q29" s="185"/>
      <c r="R29" s="185"/>
      <c r="S29" s="185"/>
      <c r="T29" s="186"/>
      <c r="U29" s="184"/>
      <c r="V29" s="185"/>
      <c r="W29" s="185"/>
      <c r="X29" s="185"/>
      <c r="Y29" s="185"/>
      <c r="Z29" s="185"/>
      <c r="AA29" s="185"/>
      <c r="AB29" s="186"/>
      <c r="AC29" s="187"/>
      <c r="AD29" s="188"/>
      <c r="AE29" s="188"/>
      <c r="AF29" s="188"/>
      <c r="AG29" s="189"/>
      <c r="AH29" s="178"/>
      <c r="AI29" s="178"/>
      <c r="AJ29" s="178"/>
      <c r="AK29" s="178"/>
      <c r="AL29" s="178"/>
      <c r="AM29" s="190" t="str">
        <f t="shared" si="0"/>
        <v/>
      </c>
      <c r="AN29" s="191"/>
      <c r="AO29" s="191"/>
      <c r="AP29" s="191"/>
      <c r="AQ29" s="192"/>
      <c r="AR29" s="190" t="str">
        <f t="shared" si="1"/>
        <v/>
      </c>
      <c r="AS29" s="191"/>
      <c r="AT29" s="191"/>
      <c r="AU29" s="191"/>
      <c r="AV29" s="192"/>
      <c r="AW29" s="158"/>
      <c r="AX29" s="159"/>
      <c r="AY29" s="159"/>
      <c r="AZ29" s="159"/>
      <c r="BA29" s="160"/>
      <c r="BB29" s="158"/>
      <c r="BC29" s="159"/>
      <c r="BD29" s="159"/>
      <c r="BE29" s="159"/>
      <c r="BF29" s="160"/>
      <c r="BG29" s="7"/>
      <c r="BH29" s="7"/>
      <c r="BI29" s="7"/>
      <c r="BJ29" s="7"/>
      <c r="BK29" s="7"/>
      <c r="BL29" s="7"/>
    </row>
    <row r="30" spans="1:64" s="10" customFormat="1" ht="15" customHeight="1">
      <c r="A30" s="7"/>
      <c r="B30" s="161">
        <v>7</v>
      </c>
      <c r="C30" s="163"/>
      <c r="D30" s="183"/>
      <c r="E30" s="183"/>
      <c r="F30" s="183"/>
      <c r="G30" s="183"/>
      <c r="H30" s="183"/>
      <c r="I30" s="183"/>
      <c r="J30" s="183"/>
      <c r="K30" s="183"/>
      <c r="L30" s="183"/>
      <c r="M30" s="184"/>
      <c r="N30" s="185"/>
      <c r="O30" s="185"/>
      <c r="P30" s="185"/>
      <c r="Q30" s="185"/>
      <c r="R30" s="185"/>
      <c r="S30" s="185"/>
      <c r="T30" s="186"/>
      <c r="U30" s="184"/>
      <c r="V30" s="185"/>
      <c r="W30" s="185"/>
      <c r="X30" s="185"/>
      <c r="Y30" s="185"/>
      <c r="Z30" s="185"/>
      <c r="AA30" s="185"/>
      <c r="AB30" s="186"/>
      <c r="AC30" s="187"/>
      <c r="AD30" s="188"/>
      <c r="AE30" s="188"/>
      <c r="AF30" s="188"/>
      <c r="AG30" s="189"/>
      <c r="AH30" s="178"/>
      <c r="AI30" s="178"/>
      <c r="AJ30" s="178"/>
      <c r="AK30" s="178"/>
      <c r="AL30" s="178"/>
      <c r="AM30" s="190" t="str">
        <f t="shared" si="0"/>
        <v/>
      </c>
      <c r="AN30" s="191"/>
      <c r="AO30" s="191"/>
      <c r="AP30" s="191"/>
      <c r="AQ30" s="192"/>
      <c r="AR30" s="190" t="str">
        <f t="shared" si="1"/>
        <v/>
      </c>
      <c r="AS30" s="191"/>
      <c r="AT30" s="191"/>
      <c r="AU30" s="191"/>
      <c r="AV30" s="192"/>
      <c r="AW30" s="158"/>
      <c r="AX30" s="159"/>
      <c r="AY30" s="159"/>
      <c r="AZ30" s="159"/>
      <c r="BA30" s="160"/>
      <c r="BB30" s="158"/>
      <c r="BC30" s="159"/>
      <c r="BD30" s="159"/>
      <c r="BE30" s="159"/>
      <c r="BF30" s="160"/>
      <c r="BG30" s="7"/>
      <c r="BH30" s="7"/>
      <c r="BI30" s="7"/>
      <c r="BJ30" s="7"/>
      <c r="BK30" s="7"/>
      <c r="BL30" s="7"/>
    </row>
    <row r="31" spans="1:64" s="10" customFormat="1" ht="15" customHeight="1">
      <c r="A31" s="7"/>
      <c r="B31" s="161">
        <v>8</v>
      </c>
      <c r="C31" s="163"/>
      <c r="D31" s="183"/>
      <c r="E31" s="183"/>
      <c r="F31" s="183"/>
      <c r="G31" s="183"/>
      <c r="H31" s="183"/>
      <c r="I31" s="183"/>
      <c r="J31" s="183"/>
      <c r="K31" s="183"/>
      <c r="L31" s="183"/>
      <c r="M31" s="184"/>
      <c r="N31" s="185"/>
      <c r="O31" s="185"/>
      <c r="P31" s="185"/>
      <c r="Q31" s="185"/>
      <c r="R31" s="185"/>
      <c r="S31" s="185"/>
      <c r="T31" s="186"/>
      <c r="U31" s="184"/>
      <c r="V31" s="185"/>
      <c r="W31" s="185"/>
      <c r="X31" s="185"/>
      <c r="Y31" s="185"/>
      <c r="Z31" s="185"/>
      <c r="AA31" s="185"/>
      <c r="AB31" s="186"/>
      <c r="AC31" s="187"/>
      <c r="AD31" s="188"/>
      <c r="AE31" s="188"/>
      <c r="AF31" s="188"/>
      <c r="AG31" s="189"/>
      <c r="AH31" s="178"/>
      <c r="AI31" s="178"/>
      <c r="AJ31" s="178"/>
      <c r="AK31" s="178"/>
      <c r="AL31" s="178"/>
      <c r="AM31" s="190" t="str">
        <f t="shared" si="0"/>
        <v/>
      </c>
      <c r="AN31" s="191"/>
      <c r="AO31" s="191"/>
      <c r="AP31" s="191"/>
      <c r="AQ31" s="192"/>
      <c r="AR31" s="190" t="str">
        <f t="shared" si="1"/>
        <v/>
      </c>
      <c r="AS31" s="191"/>
      <c r="AT31" s="191"/>
      <c r="AU31" s="191"/>
      <c r="AV31" s="192"/>
      <c r="AW31" s="158"/>
      <c r="AX31" s="159"/>
      <c r="AY31" s="159"/>
      <c r="AZ31" s="159"/>
      <c r="BA31" s="160"/>
      <c r="BB31" s="158"/>
      <c r="BC31" s="159"/>
      <c r="BD31" s="159"/>
      <c r="BE31" s="159"/>
      <c r="BF31" s="160"/>
      <c r="BG31" s="7"/>
      <c r="BH31" s="7"/>
      <c r="BI31" s="7"/>
      <c r="BJ31" s="7"/>
      <c r="BK31" s="7"/>
      <c r="BL31" s="7"/>
    </row>
    <row r="32" spans="1:64" s="10" customFormat="1" ht="15" customHeight="1">
      <c r="A32" s="7"/>
      <c r="B32" s="161">
        <v>9</v>
      </c>
      <c r="C32" s="163"/>
      <c r="D32" s="183"/>
      <c r="E32" s="183"/>
      <c r="F32" s="183"/>
      <c r="G32" s="183"/>
      <c r="H32" s="183"/>
      <c r="I32" s="183"/>
      <c r="J32" s="183"/>
      <c r="K32" s="183"/>
      <c r="L32" s="183"/>
      <c r="M32" s="184"/>
      <c r="N32" s="185"/>
      <c r="O32" s="185"/>
      <c r="P32" s="185"/>
      <c r="Q32" s="185"/>
      <c r="R32" s="185"/>
      <c r="S32" s="185"/>
      <c r="T32" s="186"/>
      <c r="U32" s="184"/>
      <c r="V32" s="185"/>
      <c r="W32" s="185"/>
      <c r="X32" s="185"/>
      <c r="Y32" s="185"/>
      <c r="Z32" s="185"/>
      <c r="AA32" s="185"/>
      <c r="AB32" s="186"/>
      <c r="AC32" s="187"/>
      <c r="AD32" s="188"/>
      <c r="AE32" s="188"/>
      <c r="AF32" s="188"/>
      <c r="AG32" s="189"/>
      <c r="AH32" s="178"/>
      <c r="AI32" s="178"/>
      <c r="AJ32" s="178"/>
      <c r="AK32" s="178"/>
      <c r="AL32" s="178"/>
      <c r="AM32" s="190" t="str">
        <f t="shared" si="0"/>
        <v/>
      </c>
      <c r="AN32" s="191"/>
      <c r="AO32" s="191"/>
      <c r="AP32" s="191"/>
      <c r="AQ32" s="192"/>
      <c r="AR32" s="190" t="str">
        <f t="shared" si="1"/>
        <v/>
      </c>
      <c r="AS32" s="191"/>
      <c r="AT32" s="191"/>
      <c r="AU32" s="191"/>
      <c r="AV32" s="192"/>
      <c r="AW32" s="158"/>
      <c r="AX32" s="159"/>
      <c r="AY32" s="159"/>
      <c r="AZ32" s="159"/>
      <c r="BA32" s="160"/>
      <c r="BB32" s="158"/>
      <c r="BC32" s="159"/>
      <c r="BD32" s="159"/>
      <c r="BE32" s="159"/>
      <c r="BF32" s="160"/>
      <c r="BG32" s="7"/>
      <c r="BH32" s="7"/>
      <c r="BI32" s="7"/>
      <c r="BJ32" s="7"/>
      <c r="BK32" s="7"/>
      <c r="BL32" s="7"/>
    </row>
    <row r="33" spans="1:64" s="10" customFormat="1" ht="15" customHeight="1">
      <c r="A33" s="7"/>
      <c r="B33" s="161">
        <v>10</v>
      </c>
      <c r="C33" s="163"/>
      <c r="D33" s="183"/>
      <c r="E33" s="183"/>
      <c r="F33" s="183"/>
      <c r="G33" s="183"/>
      <c r="H33" s="183"/>
      <c r="I33" s="183"/>
      <c r="J33" s="183"/>
      <c r="K33" s="183"/>
      <c r="L33" s="183"/>
      <c r="M33" s="184"/>
      <c r="N33" s="185"/>
      <c r="O33" s="185"/>
      <c r="P33" s="185"/>
      <c r="Q33" s="185"/>
      <c r="R33" s="185"/>
      <c r="S33" s="185"/>
      <c r="T33" s="186"/>
      <c r="U33" s="184"/>
      <c r="V33" s="185"/>
      <c r="W33" s="185"/>
      <c r="X33" s="185"/>
      <c r="Y33" s="185"/>
      <c r="Z33" s="185"/>
      <c r="AA33" s="185"/>
      <c r="AB33" s="186"/>
      <c r="AC33" s="187"/>
      <c r="AD33" s="188"/>
      <c r="AE33" s="188"/>
      <c r="AF33" s="188"/>
      <c r="AG33" s="189"/>
      <c r="AH33" s="178"/>
      <c r="AI33" s="178"/>
      <c r="AJ33" s="178"/>
      <c r="AK33" s="178"/>
      <c r="AL33" s="178"/>
      <c r="AM33" s="190" t="str">
        <f t="shared" si="0"/>
        <v/>
      </c>
      <c r="AN33" s="191"/>
      <c r="AO33" s="191"/>
      <c r="AP33" s="191"/>
      <c r="AQ33" s="192"/>
      <c r="AR33" s="190" t="str">
        <f t="shared" si="1"/>
        <v/>
      </c>
      <c r="AS33" s="191"/>
      <c r="AT33" s="191"/>
      <c r="AU33" s="191"/>
      <c r="AV33" s="192"/>
      <c r="AW33" s="158"/>
      <c r="AX33" s="159"/>
      <c r="AY33" s="159"/>
      <c r="AZ33" s="159"/>
      <c r="BA33" s="160"/>
      <c r="BB33" s="158"/>
      <c r="BC33" s="159"/>
      <c r="BD33" s="159"/>
      <c r="BE33" s="159"/>
      <c r="BF33" s="160"/>
      <c r="BG33" s="7"/>
      <c r="BH33" s="7"/>
      <c r="BI33" s="7"/>
      <c r="BJ33" s="7"/>
      <c r="BK33" s="7"/>
      <c r="BL33" s="7"/>
    </row>
    <row r="34" spans="1:64" s="10" customFormat="1" ht="15" customHeight="1">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row>
    <row r="35" spans="1:64">
      <c r="B35" s="1"/>
      <c r="C35" s="182" t="s">
        <v>63</v>
      </c>
      <c r="D35" s="182"/>
      <c r="E35" s="182"/>
      <c r="F35" s="182"/>
      <c r="G35" s="182"/>
      <c r="H35" s="182"/>
      <c r="I35" s="182"/>
      <c r="J35" s="182"/>
      <c r="K35" s="182"/>
      <c r="L35" s="182"/>
      <c r="M35" s="182"/>
      <c r="N35" s="182"/>
      <c r="O35" s="182"/>
      <c r="P35" s="182"/>
      <c r="Q35" s="182"/>
      <c r="R35" s="182"/>
      <c r="S35" s="182"/>
      <c r="T35" s="182"/>
      <c r="U35" s="182"/>
      <c r="V35" s="182"/>
      <c r="W35" s="182"/>
      <c r="X35" s="182"/>
      <c r="Y35" s="182"/>
      <c r="AN35" s="3"/>
      <c r="AO35" s="3"/>
      <c r="AP35" s="3"/>
      <c r="AQ35" s="3"/>
      <c r="AR35" s="3"/>
      <c r="AS35" s="3"/>
      <c r="AT35" s="18"/>
      <c r="AU35" s="12"/>
      <c r="AV35" s="12"/>
      <c r="AW35" s="12"/>
      <c r="AX35" s="19"/>
      <c r="AY35" s="19"/>
      <c r="AZ35" s="19"/>
      <c r="BA35" s="19"/>
      <c r="BB35" s="19"/>
      <c r="BC35" s="19"/>
    </row>
    <row r="36" spans="1:64">
      <c r="B36" s="154"/>
      <c r="C36" s="154"/>
      <c r="D36" s="154" t="s">
        <v>64</v>
      </c>
      <c r="E36" s="154"/>
      <c r="F36" s="154"/>
      <c r="G36" s="154"/>
      <c r="H36" s="154"/>
      <c r="I36" s="154" t="s">
        <v>65</v>
      </c>
      <c r="J36" s="154"/>
      <c r="K36" s="154"/>
      <c r="L36" s="154"/>
      <c r="M36" s="154" t="s">
        <v>66</v>
      </c>
      <c r="N36" s="154"/>
      <c r="O36" s="154"/>
      <c r="P36" s="154"/>
      <c r="Q36" s="154"/>
      <c r="R36" s="154"/>
      <c r="S36" s="154"/>
      <c r="T36" s="154"/>
      <c r="U36" s="181" t="s">
        <v>67</v>
      </c>
      <c r="V36" s="181"/>
      <c r="W36" s="181"/>
      <c r="X36" s="181"/>
      <c r="Y36" s="181"/>
      <c r="Z36" s="154" t="s">
        <v>50</v>
      </c>
      <c r="AA36" s="154"/>
      <c r="AB36" s="154"/>
      <c r="AC36" s="154"/>
      <c r="AD36" s="154"/>
      <c r="AE36" s="154" t="s">
        <v>51</v>
      </c>
      <c r="AF36" s="154"/>
      <c r="AG36" s="154"/>
      <c r="AH36" s="154"/>
      <c r="AI36" s="154"/>
      <c r="AJ36" s="154" t="s">
        <v>68</v>
      </c>
      <c r="AK36" s="154"/>
      <c r="AL36" s="154"/>
      <c r="AM36" s="154"/>
      <c r="AN36" s="154"/>
      <c r="AO36" s="154"/>
      <c r="AP36" s="154"/>
      <c r="AQ36" s="154"/>
      <c r="AW36" s="179"/>
      <c r="AX36" s="179"/>
      <c r="AY36" s="19"/>
      <c r="AZ36" s="19"/>
      <c r="BA36" s="19"/>
      <c r="BB36" s="19"/>
      <c r="BC36" s="19"/>
    </row>
    <row r="37" spans="1:64">
      <c r="B37" s="154">
        <v>1</v>
      </c>
      <c r="C37" s="154"/>
      <c r="D37" s="88" t="s">
        <v>69</v>
      </c>
      <c r="E37" s="88"/>
      <c r="F37" s="88"/>
      <c r="G37" s="88"/>
      <c r="H37" s="88"/>
      <c r="I37" s="88" t="s">
        <v>70</v>
      </c>
      <c r="J37" s="88"/>
      <c r="K37" s="88"/>
      <c r="L37" s="88"/>
      <c r="M37" s="180">
        <v>46023</v>
      </c>
      <c r="N37" s="180"/>
      <c r="O37" s="180"/>
      <c r="P37" s="180"/>
      <c r="Q37" s="180"/>
      <c r="R37" s="180"/>
      <c r="S37" s="180"/>
      <c r="T37" s="180"/>
      <c r="U37" s="178">
        <v>750000</v>
      </c>
      <c r="V37" s="178"/>
      <c r="W37" s="178"/>
      <c r="X37" s="178"/>
      <c r="Y37" s="178"/>
      <c r="Z37" s="176">
        <f>IF(D37="","",U37*0.1)</f>
        <v>75000</v>
      </c>
      <c r="AA37" s="176"/>
      <c r="AB37" s="176"/>
      <c r="AC37" s="176"/>
      <c r="AD37" s="176"/>
      <c r="AE37" s="176">
        <f t="shared" ref="AE37:AE46" si="2">IF(U37="","",SUM(U37:AD37))</f>
        <v>825000</v>
      </c>
      <c r="AF37" s="176"/>
      <c r="AG37" s="176"/>
      <c r="AH37" s="176"/>
      <c r="AI37" s="176"/>
      <c r="AJ37" s="88" t="s">
        <v>56</v>
      </c>
      <c r="AK37" s="88"/>
      <c r="AL37" s="88"/>
      <c r="AM37" s="88"/>
      <c r="AN37" s="88"/>
      <c r="AO37" s="88"/>
      <c r="AP37" s="88"/>
      <c r="AQ37" s="88"/>
      <c r="AR37" s="19"/>
      <c r="AS37" s="19"/>
      <c r="AW37" s="174"/>
      <c r="AX37" s="174"/>
      <c r="AY37" s="19"/>
      <c r="AZ37" s="19"/>
      <c r="BA37" s="19"/>
      <c r="BB37" s="19"/>
      <c r="BC37" s="19"/>
    </row>
    <row r="38" spans="1:64">
      <c r="B38" s="154">
        <v>2</v>
      </c>
      <c r="C38" s="154"/>
      <c r="D38" s="88" t="s">
        <v>71</v>
      </c>
      <c r="E38" s="88"/>
      <c r="F38" s="88"/>
      <c r="G38" s="88"/>
      <c r="H38" s="88"/>
      <c r="I38" s="88" t="s">
        <v>72</v>
      </c>
      <c r="J38" s="88"/>
      <c r="K38" s="88"/>
      <c r="L38" s="88"/>
      <c r="M38" s="180">
        <v>46023</v>
      </c>
      <c r="N38" s="180"/>
      <c r="O38" s="180"/>
      <c r="P38" s="180"/>
      <c r="Q38" s="180"/>
      <c r="R38" s="180"/>
      <c r="S38" s="180"/>
      <c r="T38" s="180"/>
      <c r="U38" s="178">
        <v>300000</v>
      </c>
      <c r="V38" s="178"/>
      <c r="W38" s="178"/>
      <c r="X38" s="178"/>
      <c r="Y38" s="178"/>
      <c r="Z38" s="176">
        <f t="shared" ref="Z38:Z46" si="3">IF(D38="","",U38*0.1)</f>
        <v>30000</v>
      </c>
      <c r="AA38" s="176"/>
      <c r="AB38" s="176"/>
      <c r="AC38" s="176"/>
      <c r="AD38" s="176"/>
      <c r="AE38" s="176">
        <f t="shared" si="2"/>
        <v>330000</v>
      </c>
      <c r="AF38" s="176"/>
      <c r="AG38" s="176"/>
      <c r="AH38" s="176"/>
      <c r="AI38" s="176"/>
      <c r="AJ38" s="88" t="s">
        <v>56</v>
      </c>
      <c r="AK38" s="88"/>
      <c r="AL38" s="88"/>
      <c r="AM38" s="88"/>
      <c r="AN38" s="88"/>
      <c r="AO38" s="88"/>
      <c r="AP38" s="88"/>
      <c r="AQ38" s="88"/>
      <c r="AR38" s="19"/>
      <c r="AS38" s="19"/>
      <c r="AW38" s="174"/>
      <c r="AX38" s="174"/>
      <c r="AY38" s="19"/>
      <c r="AZ38" s="19"/>
      <c r="BA38" s="19"/>
      <c r="BB38" s="19"/>
      <c r="BC38" s="19"/>
    </row>
    <row r="39" spans="1:64">
      <c r="B39" s="154">
        <v>3</v>
      </c>
      <c r="C39" s="154"/>
      <c r="D39" s="88" t="s">
        <v>73</v>
      </c>
      <c r="E39" s="88"/>
      <c r="F39" s="88"/>
      <c r="G39" s="88"/>
      <c r="H39" s="88"/>
      <c r="I39" s="88" t="s">
        <v>70</v>
      </c>
      <c r="J39" s="88"/>
      <c r="K39" s="88"/>
      <c r="L39" s="88"/>
      <c r="M39" s="180">
        <v>46054</v>
      </c>
      <c r="N39" s="180"/>
      <c r="O39" s="180"/>
      <c r="P39" s="180"/>
      <c r="Q39" s="180"/>
      <c r="R39" s="180"/>
      <c r="S39" s="180"/>
      <c r="T39" s="180"/>
      <c r="U39" s="178">
        <v>750000</v>
      </c>
      <c r="V39" s="178"/>
      <c r="W39" s="178"/>
      <c r="X39" s="178"/>
      <c r="Y39" s="178"/>
      <c r="Z39" s="176">
        <f t="shared" si="3"/>
        <v>75000</v>
      </c>
      <c r="AA39" s="176"/>
      <c r="AB39" s="176"/>
      <c r="AC39" s="176"/>
      <c r="AD39" s="176"/>
      <c r="AE39" s="176">
        <f t="shared" si="2"/>
        <v>825000</v>
      </c>
      <c r="AF39" s="176"/>
      <c r="AG39" s="176"/>
      <c r="AH39" s="176"/>
      <c r="AI39" s="176"/>
      <c r="AJ39" s="88" t="s">
        <v>56</v>
      </c>
      <c r="AK39" s="88"/>
      <c r="AL39" s="88"/>
      <c r="AM39" s="88"/>
      <c r="AN39" s="88"/>
      <c r="AO39" s="88"/>
      <c r="AP39" s="88"/>
      <c r="AQ39" s="88"/>
      <c r="AR39" s="19"/>
      <c r="AS39" s="19"/>
      <c r="AW39" s="174"/>
      <c r="AX39" s="174"/>
      <c r="AY39" s="19"/>
      <c r="AZ39" s="19"/>
      <c r="BA39" s="19"/>
      <c r="BB39" s="19"/>
      <c r="BC39" s="19"/>
    </row>
    <row r="40" spans="1:64">
      <c r="B40" s="154">
        <v>4</v>
      </c>
      <c r="C40" s="154"/>
      <c r="D40" s="88"/>
      <c r="E40" s="88"/>
      <c r="F40" s="88"/>
      <c r="G40" s="88"/>
      <c r="H40" s="88"/>
      <c r="I40" s="88"/>
      <c r="J40" s="88"/>
      <c r="K40" s="88"/>
      <c r="L40" s="88"/>
      <c r="M40" s="177"/>
      <c r="N40" s="177"/>
      <c r="O40" s="177"/>
      <c r="P40" s="177"/>
      <c r="Q40" s="177"/>
      <c r="R40" s="177"/>
      <c r="S40" s="177"/>
      <c r="T40" s="177"/>
      <c r="U40" s="178"/>
      <c r="V40" s="178"/>
      <c r="W40" s="178"/>
      <c r="X40" s="178"/>
      <c r="Y40" s="178"/>
      <c r="Z40" s="176" t="str">
        <f t="shared" si="3"/>
        <v/>
      </c>
      <c r="AA40" s="176"/>
      <c r="AB40" s="176"/>
      <c r="AC40" s="176"/>
      <c r="AD40" s="176"/>
      <c r="AE40" s="176" t="str">
        <f t="shared" si="2"/>
        <v/>
      </c>
      <c r="AF40" s="176"/>
      <c r="AG40" s="176"/>
      <c r="AH40" s="176"/>
      <c r="AI40" s="176"/>
      <c r="AJ40" s="88"/>
      <c r="AK40" s="88"/>
      <c r="AL40" s="88"/>
      <c r="AM40" s="88"/>
      <c r="AN40" s="88"/>
      <c r="AO40" s="88"/>
      <c r="AP40" s="88"/>
      <c r="AQ40" s="88"/>
      <c r="AR40" s="19"/>
      <c r="AS40" s="19"/>
      <c r="AW40" s="179"/>
      <c r="AX40" s="179"/>
      <c r="AY40" s="19"/>
      <c r="AZ40" s="19"/>
      <c r="BA40" s="19"/>
      <c r="BB40" s="19"/>
      <c r="BC40" s="19"/>
    </row>
    <row r="41" spans="1:64">
      <c r="B41" s="154">
        <v>5</v>
      </c>
      <c r="C41" s="154"/>
      <c r="D41" s="88"/>
      <c r="E41" s="88"/>
      <c r="F41" s="88"/>
      <c r="G41" s="88"/>
      <c r="H41" s="88"/>
      <c r="I41" s="88"/>
      <c r="J41" s="88"/>
      <c r="K41" s="88"/>
      <c r="L41" s="88"/>
      <c r="M41" s="177"/>
      <c r="N41" s="177"/>
      <c r="O41" s="177"/>
      <c r="P41" s="177"/>
      <c r="Q41" s="177"/>
      <c r="R41" s="177"/>
      <c r="S41" s="177"/>
      <c r="T41" s="177"/>
      <c r="U41" s="178"/>
      <c r="V41" s="178"/>
      <c r="W41" s="178"/>
      <c r="X41" s="178"/>
      <c r="Y41" s="178"/>
      <c r="Z41" s="176" t="str">
        <f t="shared" si="3"/>
        <v/>
      </c>
      <c r="AA41" s="176"/>
      <c r="AB41" s="176"/>
      <c r="AC41" s="176"/>
      <c r="AD41" s="176"/>
      <c r="AE41" s="176" t="str">
        <f t="shared" si="2"/>
        <v/>
      </c>
      <c r="AF41" s="176"/>
      <c r="AG41" s="176"/>
      <c r="AH41" s="176"/>
      <c r="AI41" s="176"/>
      <c r="AJ41" s="88"/>
      <c r="AK41" s="88"/>
      <c r="AL41" s="88"/>
      <c r="AM41" s="88"/>
      <c r="AN41" s="88"/>
      <c r="AO41" s="88"/>
      <c r="AP41" s="88"/>
      <c r="AQ41" s="88"/>
      <c r="AR41" s="19"/>
      <c r="AS41" s="19"/>
      <c r="AW41" s="174"/>
      <c r="AX41" s="174"/>
      <c r="AY41" s="19"/>
      <c r="AZ41" s="19"/>
      <c r="BA41" s="19"/>
      <c r="BB41" s="19"/>
      <c r="BC41" s="19"/>
    </row>
    <row r="42" spans="1:64">
      <c r="B42" s="154">
        <v>6</v>
      </c>
      <c r="C42" s="154"/>
      <c r="D42" s="88"/>
      <c r="E42" s="88"/>
      <c r="F42" s="88"/>
      <c r="G42" s="88"/>
      <c r="H42" s="88"/>
      <c r="I42" s="88"/>
      <c r="J42" s="88"/>
      <c r="K42" s="88"/>
      <c r="L42" s="88"/>
      <c r="M42" s="177"/>
      <c r="N42" s="177"/>
      <c r="O42" s="177"/>
      <c r="P42" s="177"/>
      <c r="Q42" s="177"/>
      <c r="R42" s="177"/>
      <c r="S42" s="177"/>
      <c r="T42" s="177"/>
      <c r="U42" s="178"/>
      <c r="V42" s="178"/>
      <c r="W42" s="178"/>
      <c r="X42" s="178"/>
      <c r="Y42" s="178"/>
      <c r="Z42" s="176" t="str">
        <f t="shared" si="3"/>
        <v/>
      </c>
      <c r="AA42" s="176"/>
      <c r="AB42" s="176"/>
      <c r="AC42" s="176"/>
      <c r="AD42" s="176"/>
      <c r="AE42" s="176" t="str">
        <f t="shared" si="2"/>
        <v/>
      </c>
      <c r="AF42" s="176"/>
      <c r="AG42" s="176"/>
      <c r="AH42" s="176"/>
      <c r="AI42" s="176"/>
      <c r="AJ42" s="88"/>
      <c r="AK42" s="88"/>
      <c r="AL42" s="88"/>
      <c r="AM42" s="88"/>
      <c r="AN42" s="88"/>
      <c r="AO42" s="88"/>
      <c r="AP42" s="88"/>
      <c r="AQ42" s="88"/>
      <c r="AR42" s="19"/>
      <c r="AS42" s="19"/>
      <c r="AW42" s="174"/>
      <c r="AX42" s="174"/>
      <c r="AY42" s="19"/>
      <c r="AZ42" s="19"/>
      <c r="BA42" s="19"/>
      <c r="BB42" s="19"/>
      <c r="BC42" s="19"/>
    </row>
    <row r="43" spans="1:64">
      <c r="B43" s="154">
        <v>7</v>
      </c>
      <c r="C43" s="154"/>
      <c r="D43" s="88"/>
      <c r="E43" s="88"/>
      <c r="F43" s="88"/>
      <c r="G43" s="88"/>
      <c r="H43" s="88"/>
      <c r="I43" s="88"/>
      <c r="J43" s="88"/>
      <c r="K43" s="88"/>
      <c r="L43" s="88"/>
      <c r="M43" s="177"/>
      <c r="N43" s="177"/>
      <c r="O43" s="177"/>
      <c r="P43" s="177"/>
      <c r="Q43" s="177"/>
      <c r="R43" s="177"/>
      <c r="S43" s="177"/>
      <c r="T43" s="177"/>
      <c r="U43" s="178"/>
      <c r="V43" s="178"/>
      <c r="W43" s="178"/>
      <c r="X43" s="178"/>
      <c r="Y43" s="178"/>
      <c r="Z43" s="176" t="str">
        <f t="shared" si="3"/>
        <v/>
      </c>
      <c r="AA43" s="176"/>
      <c r="AB43" s="176"/>
      <c r="AC43" s="176"/>
      <c r="AD43" s="176"/>
      <c r="AE43" s="176" t="str">
        <f t="shared" si="2"/>
        <v/>
      </c>
      <c r="AF43" s="176"/>
      <c r="AG43" s="176"/>
      <c r="AH43" s="176"/>
      <c r="AI43" s="176"/>
      <c r="AJ43" s="88"/>
      <c r="AK43" s="88"/>
      <c r="AL43" s="88"/>
      <c r="AM43" s="88"/>
      <c r="AN43" s="88"/>
      <c r="AO43" s="88"/>
      <c r="AP43" s="88"/>
      <c r="AQ43" s="88"/>
      <c r="AR43" s="19"/>
      <c r="AS43" s="19"/>
      <c r="AW43" s="174"/>
      <c r="AX43" s="174"/>
      <c r="AY43" s="19"/>
      <c r="AZ43" s="19"/>
      <c r="BA43" s="19"/>
      <c r="BB43" s="19"/>
      <c r="BC43" s="19"/>
    </row>
    <row r="44" spans="1:64">
      <c r="B44" s="154">
        <v>8</v>
      </c>
      <c r="C44" s="154"/>
      <c r="D44" s="88"/>
      <c r="E44" s="88"/>
      <c r="F44" s="88"/>
      <c r="G44" s="88"/>
      <c r="H44" s="88"/>
      <c r="I44" s="88"/>
      <c r="J44" s="88"/>
      <c r="K44" s="88"/>
      <c r="L44" s="88"/>
      <c r="M44" s="177"/>
      <c r="N44" s="177"/>
      <c r="O44" s="177"/>
      <c r="P44" s="177"/>
      <c r="Q44" s="177"/>
      <c r="R44" s="177"/>
      <c r="S44" s="177"/>
      <c r="T44" s="177"/>
      <c r="U44" s="178"/>
      <c r="V44" s="178"/>
      <c r="W44" s="178"/>
      <c r="X44" s="178"/>
      <c r="Y44" s="178"/>
      <c r="Z44" s="176" t="str">
        <f t="shared" si="3"/>
        <v/>
      </c>
      <c r="AA44" s="176"/>
      <c r="AB44" s="176"/>
      <c r="AC44" s="176"/>
      <c r="AD44" s="176"/>
      <c r="AE44" s="176" t="str">
        <f t="shared" si="2"/>
        <v/>
      </c>
      <c r="AF44" s="176"/>
      <c r="AG44" s="176"/>
      <c r="AH44" s="176"/>
      <c r="AI44" s="176"/>
      <c r="AJ44" s="88"/>
      <c r="AK44" s="88"/>
      <c r="AL44" s="88"/>
      <c r="AM44" s="88"/>
      <c r="AN44" s="88"/>
      <c r="AO44" s="88"/>
      <c r="AP44" s="88"/>
      <c r="AQ44" s="88"/>
      <c r="AR44" s="19"/>
      <c r="AS44" s="19"/>
      <c r="AW44" s="174"/>
      <c r="AX44" s="174"/>
      <c r="AY44" s="19"/>
      <c r="AZ44" s="19"/>
      <c r="BA44" s="19"/>
      <c r="BB44" s="19"/>
      <c r="BC44" s="19"/>
    </row>
    <row r="45" spans="1:64">
      <c r="B45" s="154">
        <v>9</v>
      </c>
      <c r="C45" s="154"/>
      <c r="D45" s="88"/>
      <c r="E45" s="88"/>
      <c r="F45" s="88"/>
      <c r="G45" s="88"/>
      <c r="H45" s="88"/>
      <c r="I45" s="88"/>
      <c r="J45" s="88"/>
      <c r="K45" s="88"/>
      <c r="L45" s="88"/>
      <c r="M45" s="177"/>
      <c r="N45" s="177"/>
      <c r="O45" s="177"/>
      <c r="P45" s="177"/>
      <c r="Q45" s="177"/>
      <c r="R45" s="177"/>
      <c r="S45" s="177"/>
      <c r="T45" s="177"/>
      <c r="U45" s="178"/>
      <c r="V45" s="178"/>
      <c r="W45" s="178"/>
      <c r="X45" s="178"/>
      <c r="Y45" s="178"/>
      <c r="Z45" s="176" t="str">
        <f t="shared" si="3"/>
        <v/>
      </c>
      <c r="AA45" s="176"/>
      <c r="AB45" s="176"/>
      <c r="AC45" s="176"/>
      <c r="AD45" s="176"/>
      <c r="AE45" s="176" t="str">
        <f t="shared" si="2"/>
        <v/>
      </c>
      <c r="AF45" s="176"/>
      <c r="AG45" s="176"/>
      <c r="AH45" s="176"/>
      <c r="AI45" s="176"/>
      <c r="AJ45" s="88"/>
      <c r="AK45" s="88"/>
      <c r="AL45" s="88"/>
      <c r="AM45" s="88"/>
      <c r="AN45" s="88"/>
      <c r="AO45" s="88"/>
      <c r="AP45" s="88"/>
      <c r="AQ45" s="88"/>
      <c r="AR45" s="19"/>
      <c r="AS45" s="19"/>
      <c r="AW45" s="174"/>
      <c r="AX45" s="174"/>
      <c r="AY45" s="19"/>
      <c r="AZ45" s="19"/>
      <c r="BA45" s="19"/>
      <c r="BB45" s="19"/>
      <c r="BC45" s="19"/>
    </row>
    <row r="46" spans="1:64">
      <c r="B46" s="154">
        <v>10</v>
      </c>
      <c r="C46" s="154"/>
      <c r="D46" s="88"/>
      <c r="E46" s="88"/>
      <c r="F46" s="88"/>
      <c r="G46" s="88"/>
      <c r="H46" s="88"/>
      <c r="I46" s="88"/>
      <c r="J46" s="88"/>
      <c r="K46" s="88"/>
      <c r="L46" s="88"/>
      <c r="M46" s="177"/>
      <c r="N46" s="177"/>
      <c r="O46" s="177"/>
      <c r="P46" s="177"/>
      <c r="Q46" s="177"/>
      <c r="R46" s="177"/>
      <c r="S46" s="177"/>
      <c r="T46" s="177"/>
      <c r="U46" s="178"/>
      <c r="V46" s="178"/>
      <c r="W46" s="178"/>
      <c r="X46" s="178"/>
      <c r="Y46" s="178"/>
      <c r="Z46" s="176" t="str">
        <f t="shared" si="3"/>
        <v/>
      </c>
      <c r="AA46" s="176"/>
      <c r="AB46" s="176"/>
      <c r="AC46" s="176"/>
      <c r="AD46" s="176"/>
      <c r="AE46" s="176" t="str">
        <f t="shared" si="2"/>
        <v/>
      </c>
      <c r="AF46" s="176"/>
      <c r="AG46" s="176"/>
      <c r="AH46" s="176"/>
      <c r="AI46" s="176"/>
      <c r="AJ46" s="88"/>
      <c r="AK46" s="88"/>
      <c r="AL46" s="88"/>
      <c r="AM46" s="88"/>
      <c r="AN46" s="88"/>
      <c r="AO46" s="88"/>
      <c r="AP46" s="88"/>
      <c r="AQ46" s="88"/>
      <c r="AR46" s="19"/>
      <c r="AS46" s="19"/>
      <c r="AW46" s="174"/>
      <c r="AX46" s="174"/>
      <c r="AY46" s="19"/>
      <c r="AZ46" s="19"/>
      <c r="BA46" s="19"/>
      <c r="BB46" s="19"/>
      <c r="BC46" s="19"/>
    </row>
    <row r="47" spans="1:64" s="10" customFormat="1" ht="15" customHeight="1">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row>
    <row r="48" spans="1:64" s="10" customFormat="1" ht="15" customHeight="1">
      <c r="A48" s="7"/>
      <c r="B48" s="13" t="s">
        <v>74</v>
      </c>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row>
    <row r="49" spans="1:57" s="10" customFormat="1" ht="15" customHeight="1">
      <c r="A49" s="7"/>
      <c r="B49" s="154"/>
      <c r="C49" s="154"/>
      <c r="D49" s="154" t="s">
        <v>45</v>
      </c>
      <c r="E49" s="154"/>
      <c r="F49" s="154"/>
      <c r="G49" s="154"/>
      <c r="H49" s="154"/>
      <c r="I49" s="154"/>
      <c r="J49" s="154"/>
      <c r="K49" s="154"/>
      <c r="L49" s="154"/>
      <c r="M49" s="175" t="s">
        <v>75</v>
      </c>
      <c r="N49" s="175"/>
      <c r="O49" s="175"/>
      <c r="P49" s="175"/>
      <c r="Q49" s="175"/>
      <c r="R49" s="175" t="s">
        <v>76</v>
      </c>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5"/>
      <c r="AQ49" s="7"/>
      <c r="AR49" s="7"/>
      <c r="AS49" s="7"/>
      <c r="AT49" s="7"/>
      <c r="AU49" s="7"/>
      <c r="AV49" s="7"/>
      <c r="AW49" s="7"/>
      <c r="AX49" s="7"/>
      <c r="AY49" s="7"/>
      <c r="AZ49" s="7"/>
      <c r="BA49" s="7"/>
      <c r="BB49" s="7"/>
      <c r="BC49" s="7"/>
      <c r="BD49" s="7"/>
    </row>
    <row r="50" spans="1:57" s="10" customFormat="1" ht="26.1" customHeight="1">
      <c r="A50" s="7"/>
      <c r="B50" s="161">
        <v>1</v>
      </c>
      <c r="C50" s="163"/>
      <c r="D50" s="172" t="str">
        <f>D24</f>
        <v>大手就職情報サイト○○○掲載</v>
      </c>
      <c r="E50" s="172"/>
      <c r="F50" s="172"/>
      <c r="G50" s="172"/>
      <c r="H50" s="172"/>
      <c r="I50" s="172"/>
      <c r="J50" s="172"/>
      <c r="K50" s="172"/>
      <c r="L50" s="172"/>
      <c r="M50" s="169">
        <v>1</v>
      </c>
      <c r="N50" s="169"/>
      <c r="O50" s="169"/>
      <c r="P50" s="169"/>
      <c r="Q50" s="169"/>
      <c r="R50" s="170"/>
      <c r="S50" s="170"/>
      <c r="T50" s="170"/>
      <c r="U50" s="170"/>
      <c r="V50" s="170"/>
      <c r="W50" s="170"/>
      <c r="X50" s="170"/>
      <c r="Y50" s="170"/>
      <c r="Z50" s="170"/>
      <c r="AA50" s="170"/>
      <c r="AB50" s="170"/>
      <c r="AC50" s="170"/>
      <c r="AD50" s="170"/>
      <c r="AE50" s="170"/>
      <c r="AF50" s="170"/>
      <c r="AG50" s="170"/>
      <c r="AH50" s="170"/>
      <c r="AI50" s="170"/>
      <c r="AJ50" s="170"/>
      <c r="AK50" s="170"/>
      <c r="AL50" s="170"/>
      <c r="AM50" s="170"/>
      <c r="AN50" s="170"/>
      <c r="AO50" s="170"/>
      <c r="AP50" s="170"/>
      <c r="AQ50" s="7"/>
      <c r="AR50" s="7"/>
      <c r="AS50" s="7"/>
      <c r="AT50" s="7"/>
      <c r="AU50" s="7"/>
      <c r="AV50" s="7"/>
      <c r="AW50" s="7"/>
      <c r="AX50" s="7"/>
      <c r="AY50" s="7"/>
      <c r="AZ50" s="7"/>
      <c r="BA50" s="7"/>
      <c r="BB50" s="7"/>
      <c r="BC50" s="7"/>
      <c r="BD50" s="7"/>
    </row>
    <row r="51" spans="1:57" s="10" customFormat="1" ht="26.1" customHeight="1">
      <c r="A51" s="7"/>
      <c r="B51" s="161">
        <v>2</v>
      </c>
      <c r="C51" s="163"/>
      <c r="D51" s="172" t="str">
        <f t="shared" ref="D51:D59" si="4">D25</f>
        <v>パンフレットの作成</v>
      </c>
      <c r="E51" s="172"/>
      <c r="F51" s="172"/>
      <c r="G51" s="172"/>
      <c r="H51" s="172"/>
      <c r="I51" s="172"/>
      <c r="J51" s="172"/>
      <c r="K51" s="172"/>
      <c r="L51" s="172"/>
      <c r="M51" s="169">
        <v>0</v>
      </c>
      <c r="N51" s="169"/>
      <c r="O51" s="169"/>
      <c r="P51" s="169"/>
      <c r="Q51" s="169"/>
      <c r="R51" s="170" t="s">
        <v>77</v>
      </c>
      <c r="S51" s="170"/>
      <c r="T51" s="170"/>
      <c r="U51" s="170"/>
      <c r="V51" s="170"/>
      <c r="W51" s="170"/>
      <c r="X51" s="170"/>
      <c r="Y51" s="170"/>
      <c r="Z51" s="170"/>
      <c r="AA51" s="170"/>
      <c r="AB51" s="170"/>
      <c r="AC51" s="170"/>
      <c r="AD51" s="170"/>
      <c r="AE51" s="170"/>
      <c r="AF51" s="170"/>
      <c r="AG51" s="170"/>
      <c r="AH51" s="170"/>
      <c r="AI51" s="170"/>
      <c r="AJ51" s="170"/>
      <c r="AK51" s="170"/>
      <c r="AL51" s="170"/>
      <c r="AM51" s="170"/>
      <c r="AN51" s="170"/>
      <c r="AO51" s="170"/>
      <c r="AP51" s="170"/>
      <c r="AQ51" s="7"/>
      <c r="AR51" s="7"/>
      <c r="AS51" s="7"/>
      <c r="AT51" s="7"/>
      <c r="AU51" s="7"/>
      <c r="AV51" s="7"/>
      <c r="AW51" s="7"/>
      <c r="AX51" s="7"/>
      <c r="AY51" s="7"/>
      <c r="AZ51" s="7"/>
      <c r="BA51" s="7"/>
      <c r="BB51" s="7"/>
      <c r="BC51" s="7"/>
      <c r="BD51" s="7"/>
    </row>
    <row r="52" spans="1:57" s="10" customFormat="1" ht="26.1" customHeight="1">
      <c r="A52" s="7"/>
      <c r="B52" s="161">
        <v>3</v>
      </c>
      <c r="C52" s="163"/>
      <c r="D52" s="172" t="str">
        <f>D26</f>
        <v>チラシ作成</v>
      </c>
      <c r="E52" s="172"/>
      <c r="F52" s="172"/>
      <c r="G52" s="172"/>
      <c r="H52" s="172"/>
      <c r="I52" s="172"/>
      <c r="J52" s="172"/>
      <c r="K52" s="172"/>
      <c r="L52" s="172"/>
      <c r="M52" s="169">
        <v>1</v>
      </c>
      <c r="N52" s="169"/>
      <c r="O52" s="169"/>
      <c r="P52" s="169"/>
      <c r="Q52" s="169"/>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0"/>
      <c r="AO52" s="170"/>
      <c r="AP52" s="170"/>
      <c r="AQ52" s="7"/>
      <c r="AR52" s="7"/>
      <c r="AS52" s="7"/>
      <c r="AT52" s="7"/>
      <c r="AU52" s="7"/>
      <c r="AV52" s="7"/>
      <c r="AW52" s="7"/>
      <c r="AX52" s="7"/>
      <c r="AY52" s="7"/>
      <c r="AZ52" s="7"/>
      <c r="BA52" s="7"/>
      <c r="BB52" s="7"/>
      <c r="BC52" s="7"/>
      <c r="BD52" s="7"/>
    </row>
    <row r="53" spans="1:57" s="10" customFormat="1" ht="26.1" customHeight="1">
      <c r="A53" s="7"/>
      <c r="B53" s="161">
        <v>4</v>
      </c>
      <c r="C53" s="163"/>
      <c r="D53" s="173">
        <f>D27</f>
        <v>0</v>
      </c>
      <c r="E53" s="173"/>
      <c r="F53" s="173"/>
      <c r="G53" s="173"/>
      <c r="H53" s="173"/>
      <c r="I53" s="173"/>
      <c r="J53" s="173"/>
      <c r="K53" s="173"/>
      <c r="L53" s="173"/>
      <c r="M53" s="169"/>
      <c r="N53" s="169"/>
      <c r="O53" s="169"/>
      <c r="P53" s="169"/>
      <c r="Q53" s="169"/>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0"/>
      <c r="AO53" s="170"/>
      <c r="AP53" s="170"/>
      <c r="AQ53" s="7"/>
      <c r="AR53" s="7"/>
      <c r="AS53" s="7"/>
      <c r="AT53" s="7"/>
      <c r="AU53" s="7"/>
      <c r="AV53" s="7"/>
      <c r="AW53" s="7"/>
      <c r="AX53" s="7"/>
      <c r="AY53" s="7"/>
      <c r="AZ53" s="7"/>
      <c r="BA53" s="7"/>
      <c r="BB53" s="7"/>
      <c r="BC53" s="7"/>
      <c r="BD53" s="7"/>
    </row>
    <row r="54" spans="1:57" s="10" customFormat="1" ht="26.1" customHeight="1">
      <c r="A54" s="7"/>
      <c r="B54" s="161">
        <v>5</v>
      </c>
      <c r="C54" s="163"/>
      <c r="D54" s="166">
        <f t="shared" si="4"/>
        <v>0</v>
      </c>
      <c r="E54" s="167"/>
      <c r="F54" s="167"/>
      <c r="G54" s="167"/>
      <c r="H54" s="167"/>
      <c r="I54" s="167"/>
      <c r="J54" s="167"/>
      <c r="K54" s="167"/>
      <c r="L54" s="168"/>
      <c r="M54" s="169"/>
      <c r="N54" s="169"/>
      <c r="O54" s="169"/>
      <c r="P54" s="169"/>
      <c r="Q54" s="169"/>
      <c r="R54" s="170"/>
      <c r="S54" s="170"/>
      <c r="T54" s="170"/>
      <c r="U54" s="170"/>
      <c r="V54" s="170"/>
      <c r="W54" s="170"/>
      <c r="X54" s="170"/>
      <c r="Y54" s="170"/>
      <c r="Z54" s="170"/>
      <c r="AA54" s="170"/>
      <c r="AB54" s="170"/>
      <c r="AC54" s="170"/>
      <c r="AD54" s="170"/>
      <c r="AE54" s="170"/>
      <c r="AF54" s="170"/>
      <c r="AG54" s="170"/>
      <c r="AH54" s="170"/>
      <c r="AI54" s="170"/>
      <c r="AJ54" s="170"/>
      <c r="AK54" s="170"/>
      <c r="AL54" s="170"/>
      <c r="AM54" s="170"/>
      <c r="AN54" s="170"/>
      <c r="AO54" s="170"/>
      <c r="AP54" s="170"/>
      <c r="AQ54" s="7"/>
      <c r="AR54" s="7"/>
      <c r="AS54" s="7"/>
      <c r="AT54" s="7"/>
      <c r="AU54" s="7"/>
      <c r="AV54" s="7"/>
      <c r="AW54" s="7"/>
      <c r="AX54" s="7"/>
      <c r="AY54" s="7"/>
      <c r="AZ54" s="7"/>
      <c r="BA54" s="7"/>
      <c r="BB54" s="7"/>
      <c r="BC54" s="7"/>
      <c r="BD54" s="7"/>
    </row>
    <row r="55" spans="1:57" s="10" customFormat="1" ht="26.1" customHeight="1">
      <c r="A55" s="7"/>
      <c r="B55" s="161">
        <v>6</v>
      </c>
      <c r="C55" s="163"/>
      <c r="D55" s="166">
        <f t="shared" si="4"/>
        <v>0</v>
      </c>
      <c r="E55" s="167"/>
      <c r="F55" s="167"/>
      <c r="G55" s="167"/>
      <c r="H55" s="167"/>
      <c r="I55" s="167"/>
      <c r="J55" s="167"/>
      <c r="K55" s="167"/>
      <c r="L55" s="168"/>
      <c r="M55" s="169"/>
      <c r="N55" s="169"/>
      <c r="O55" s="169"/>
      <c r="P55" s="169"/>
      <c r="Q55" s="169"/>
      <c r="R55" s="170"/>
      <c r="S55" s="170"/>
      <c r="T55" s="170"/>
      <c r="U55" s="170"/>
      <c r="V55" s="170"/>
      <c r="W55" s="170"/>
      <c r="X55" s="170"/>
      <c r="Y55" s="170"/>
      <c r="Z55" s="170"/>
      <c r="AA55" s="170"/>
      <c r="AB55" s="170"/>
      <c r="AC55" s="170"/>
      <c r="AD55" s="170"/>
      <c r="AE55" s="170"/>
      <c r="AF55" s="170"/>
      <c r="AG55" s="170"/>
      <c r="AH55" s="170"/>
      <c r="AI55" s="170"/>
      <c r="AJ55" s="170"/>
      <c r="AK55" s="170"/>
      <c r="AL55" s="170"/>
      <c r="AM55" s="170"/>
      <c r="AN55" s="170"/>
      <c r="AO55" s="170"/>
      <c r="AP55" s="170"/>
      <c r="AQ55" s="7"/>
      <c r="AR55" s="7"/>
      <c r="AS55" s="7"/>
      <c r="AT55" s="7"/>
      <c r="AU55" s="7"/>
      <c r="AV55" s="7"/>
      <c r="AW55" s="7"/>
      <c r="AX55" s="7"/>
      <c r="AY55" s="7"/>
      <c r="AZ55" s="7"/>
      <c r="BA55" s="7"/>
      <c r="BB55" s="7"/>
      <c r="BC55" s="7"/>
      <c r="BD55" s="7"/>
    </row>
    <row r="56" spans="1:57" s="10" customFormat="1" ht="26.1" customHeight="1">
      <c r="A56" s="7"/>
      <c r="B56" s="161">
        <v>7</v>
      </c>
      <c r="C56" s="163"/>
      <c r="D56" s="166">
        <f t="shared" si="4"/>
        <v>0</v>
      </c>
      <c r="E56" s="167"/>
      <c r="F56" s="167"/>
      <c r="G56" s="167"/>
      <c r="H56" s="167"/>
      <c r="I56" s="167"/>
      <c r="J56" s="167"/>
      <c r="K56" s="167"/>
      <c r="L56" s="168"/>
      <c r="M56" s="169"/>
      <c r="N56" s="169"/>
      <c r="O56" s="169"/>
      <c r="P56" s="169"/>
      <c r="Q56" s="169"/>
      <c r="R56" s="170"/>
      <c r="S56" s="170"/>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7"/>
      <c r="AR56" s="7"/>
      <c r="AS56" s="7"/>
      <c r="AT56" s="7"/>
      <c r="AU56" s="7"/>
      <c r="AV56" s="7"/>
      <c r="AW56" s="7"/>
      <c r="AX56" s="7"/>
      <c r="AY56" s="7"/>
      <c r="AZ56" s="7"/>
      <c r="BA56" s="7"/>
      <c r="BB56" s="7"/>
      <c r="BC56" s="7"/>
      <c r="BD56" s="7"/>
    </row>
    <row r="57" spans="1:57" s="10" customFormat="1" ht="26.1" customHeight="1">
      <c r="A57" s="7"/>
      <c r="B57" s="161">
        <v>8</v>
      </c>
      <c r="C57" s="163"/>
      <c r="D57" s="166">
        <f t="shared" si="4"/>
        <v>0</v>
      </c>
      <c r="E57" s="167"/>
      <c r="F57" s="167"/>
      <c r="G57" s="167"/>
      <c r="H57" s="167"/>
      <c r="I57" s="167"/>
      <c r="J57" s="167"/>
      <c r="K57" s="167"/>
      <c r="L57" s="168"/>
      <c r="M57" s="169"/>
      <c r="N57" s="169"/>
      <c r="O57" s="169"/>
      <c r="P57" s="169"/>
      <c r="Q57" s="169"/>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7"/>
      <c r="AR57" s="7"/>
      <c r="AS57" s="7"/>
      <c r="AT57" s="7"/>
      <c r="AU57" s="7"/>
      <c r="AV57" s="7"/>
      <c r="AW57" s="7"/>
      <c r="AX57" s="7"/>
      <c r="AY57" s="7"/>
      <c r="AZ57" s="7"/>
      <c r="BA57" s="7"/>
      <c r="BB57" s="7"/>
      <c r="BC57" s="7"/>
      <c r="BD57" s="7"/>
    </row>
    <row r="58" spans="1:57" s="10" customFormat="1" ht="26.1" customHeight="1">
      <c r="A58" s="7"/>
      <c r="B58" s="161">
        <v>9</v>
      </c>
      <c r="C58" s="163"/>
      <c r="D58" s="166">
        <f t="shared" si="4"/>
        <v>0</v>
      </c>
      <c r="E58" s="167"/>
      <c r="F58" s="167"/>
      <c r="G58" s="167"/>
      <c r="H58" s="167"/>
      <c r="I58" s="167"/>
      <c r="J58" s="167"/>
      <c r="K58" s="167"/>
      <c r="L58" s="168"/>
      <c r="M58" s="169"/>
      <c r="N58" s="169"/>
      <c r="O58" s="169"/>
      <c r="P58" s="169"/>
      <c r="Q58" s="169"/>
      <c r="R58" s="170"/>
      <c r="S58" s="170"/>
      <c r="T58" s="170"/>
      <c r="U58" s="170"/>
      <c r="V58" s="170"/>
      <c r="W58" s="170"/>
      <c r="X58" s="170"/>
      <c r="Y58" s="170"/>
      <c r="Z58" s="170"/>
      <c r="AA58" s="170"/>
      <c r="AB58" s="170"/>
      <c r="AC58" s="170"/>
      <c r="AD58" s="170"/>
      <c r="AE58" s="170"/>
      <c r="AF58" s="170"/>
      <c r="AG58" s="170"/>
      <c r="AH58" s="170"/>
      <c r="AI58" s="170"/>
      <c r="AJ58" s="170"/>
      <c r="AK58" s="170"/>
      <c r="AL58" s="170"/>
      <c r="AM58" s="170"/>
      <c r="AN58" s="170"/>
      <c r="AO58" s="170"/>
      <c r="AP58" s="170"/>
      <c r="AQ58" s="7"/>
      <c r="AR58" s="7"/>
      <c r="AS58" s="7"/>
      <c r="AT58" s="7"/>
      <c r="AU58" s="7"/>
      <c r="AV58" s="7"/>
      <c r="AW58" s="7"/>
      <c r="AX58" s="7"/>
      <c r="AY58" s="7"/>
      <c r="AZ58" s="7"/>
      <c r="BA58" s="7"/>
      <c r="BB58" s="7"/>
      <c r="BC58" s="7"/>
      <c r="BD58" s="7"/>
    </row>
    <row r="59" spans="1:57" s="10" customFormat="1" ht="26.1" customHeight="1">
      <c r="A59" s="7"/>
      <c r="B59" s="161">
        <v>10</v>
      </c>
      <c r="C59" s="163"/>
      <c r="D59" s="166">
        <f t="shared" si="4"/>
        <v>0</v>
      </c>
      <c r="E59" s="167"/>
      <c r="F59" s="167"/>
      <c r="G59" s="167"/>
      <c r="H59" s="167"/>
      <c r="I59" s="167"/>
      <c r="J59" s="167"/>
      <c r="K59" s="167"/>
      <c r="L59" s="168"/>
      <c r="M59" s="169"/>
      <c r="N59" s="169"/>
      <c r="O59" s="169"/>
      <c r="P59" s="169"/>
      <c r="Q59" s="169"/>
      <c r="R59" s="170"/>
      <c r="S59" s="170"/>
      <c r="T59" s="170"/>
      <c r="U59" s="170"/>
      <c r="V59" s="170"/>
      <c r="W59" s="170"/>
      <c r="X59" s="170"/>
      <c r="Y59" s="170"/>
      <c r="Z59" s="170"/>
      <c r="AA59" s="170"/>
      <c r="AB59" s="170"/>
      <c r="AC59" s="170"/>
      <c r="AD59" s="170"/>
      <c r="AE59" s="170"/>
      <c r="AF59" s="170"/>
      <c r="AG59" s="170"/>
      <c r="AH59" s="170"/>
      <c r="AI59" s="170"/>
      <c r="AJ59" s="170"/>
      <c r="AK59" s="170"/>
      <c r="AL59" s="170"/>
      <c r="AM59" s="170"/>
      <c r="AN59" s="170"/>
      <c r="AO59" s="170"/>
      <c r="AP59" s="170"/>
      <c r="AQ59" s="7"/>
      <c r="AR59" s="7"/>
      <c r="AS59" s="7"/>
      <c r="AT59" s="7"/>
      <c r="AU59" s="7"/>
      <c r="AV59" s="7"/>
      <c r="AW59" s="7"/>
      <c r="AX59" s="7"/>
      <c r="AY59" s="7"/>
      <c r="AZ59" s="7"/>
      <c r="BA59" s="7"/>
      <c r="BB59" s="7"/>
      <c r="BC59" s="7"/>
      <c r="BD59" s="7"/>
    </row>
    <row r="60" spans="1:57" s="10" customFormat="1" ht="15" customHeight="1">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1:57" s="10" customFormat="1" ht="15" customHeight="1">
      <c r="A61" s="7"/>
      <c r="B61" s="171" t="s">
        <v>78</v>
      </c>
      <c r="C61" s="171"/>
      <c r="D61" s="171"/>
      <c r="E61" s="171"/>
      <c r="F61" s="171"/>
      <c r="G61" s="171"/>
      <c r="H61" s="171"/>
      <c r="I61" s="7"/>
      <c r="J61" s="7"/>
      <c r="K61" s="7"/>
      <c r="L61" s="7"/>
      <c r="M61" s="7"/>
      <c r="N61" s="164" t="s">
        <v>43</v>
      </c>
      <c r="O61" s="164"/>
      <c r="P61" s="164"/>
      <c r="Q61" s="164"/>
      <c r="R61" s="164"/>
      <c r="S61" s="165">
        <f>SUM(AN65:AQ78)*$BC$15</f>
        <v>208600</v>
      </c>
      <c r="T61" s="165"/>
      <c r="U61" s="165"/>
      <c r="V61" s="165"/>
      <c r="W61" s="165"/>
      <c r="X61" s="165"/>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row>
    <row r="62" spans="1:57" s="10" customFormat="1" ht="15" customHeight="1">
      <c r="A62" s="7"/>
      <c r="B62" s="6"/>
      <c r="C62" s="95" t="s">
        <v>79</v>
      </c>
      <c r="D62" s="95"/>
      <c r="E62" s="95"/>
      <c r="F62" s="95"/>
      <c r="G62" s="95"/>
      <c r="H62" s="95"/>
      <c r="I62" s="95"/>
      <c r="J62" s="95"/>
      <c r="K62" s="95"/>
      <c r="L62" s="95"/>
      <c r="M62" s="95"/>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7"/>
      <c r="BE62" s="7"/>
    </row>
    <row r="63" spans="1:57" s="10" customFormat="1" ht="15" customHeight="1">
      <c r="A63" s="7"/>
      <c r="B63" s="6"/>
      <c r="C63" s="1"/>
      <c r="D63" s="1"/>
      <c r="E63" s="1"/>
      <c r="F63" s="1"/>
      <c r="G63" s="1"/>
      <c r="H63" s="1"/>
      <c r="I63" s="1"/>
      <c r="J63" s="1"/>
      <c r="K63" s="1"/>
      <c r="L63" s="1"/>
      <c r="M63" s="1"/>
      <c r="N63" s="154" t="s">
        <v>80</v>
      </c>
      <c r="O63" s="154"/>
      <c r="P63" s="154"/>
      <c r="Q63" s="154"/>
      <c r="R63" s="154"/>
      <c r="S63" s="154"/>
      <c r="T63" s="154" t="s">
        <v>81</v>
      </c>
      <c r="U63" s="154"/>
      <c r="V63" s="154"/>
      <c r="W63" s="154"/>
      <c r="X63" s="1"/>
      <c r="Y63" s="1"/>
      <c r="Z63" s="1"/>
      <c r="AA63" s="1"/>
      <c r="AB63" s="1"/>
      <c r="AC63" s="1"/>
      <c r="AD63" s="1"/>
      <c r="AE63" s="1"/>
      <c r="AF63" s="1"/>
      <c r="AG63" s="1"/>
      <c r="AH63" s="1"/>
      <c r="AI63" s="1"/>
      <c r="AJ63" s="1"/>
      <c r="AK63" s="1"/>
      <c r="AL63" s="1"/>
      <c r="AM63" s="1"/>
      <c r="AN63" s="1"/>
      <c r="AO63" s="1"/>
      <c r="AP63" s="1"/>
      <c r="AQ63" s="1"/>
      <c r="AR63" s="1"/>
      <c r="AS63" s="1"/>
      <c r="AT63" s="1"/>
      <c r="AU63" s="1"/>
      <c r="AV63" s="161" t="s">
        <v>82</v>
      </c>
      <c r="AW63" s="162"/>
      <c r="AX63" s="162"/>
      <c r="AY63" s="162"/>
      <c r="AZ63" s="162"/>
      <c r="BA63" s="162"/>
      <c r="BB63" s="162"/>
      <c r="BC63" s="163"/>
      <c r="BD63" s="7"/>
      <c r="BE63" s="7"/>
    </row>
    <row r="64" spans="1:57" s="10" customFormat="1" ht="15" customHeight="1">
      <c r="A64" s="7"/>
      <c r="B64" s="14"/>
      <c r="C64" s="154" t="s">
        <v>83</v>
      </c>
      <c r="D64" s="154"/>
      <c r="E64" s="154"/>
      <c r="F64" s="154"/>
      <c r="G64" s="154"/>
      <c r="H64" s="154"/>
      <c r="I64" s="154"/>
      <c r="J64" s="154"/>
      <c r="K64" s="154"/>
      <c r="L64" s="154"/>
      <c r="M64" s="154"/>
      <c r="N64" s="154" t="s">
        <v>84</v>
      </c>
      <c r="O64" s="154"/>
      <c r="P64" s="154"/>
      <c r="Q64" s="154" t="s">
        <v>85</v>
      </c>
      <c r="R64" s="154"/>
      <c r="S64" s="154"/>
      <c r="T64" s="154" t="s">
        <v>86</v>
      </c>
      <c r="U64" s="154"/>
      <c r="V64" s="154"/>
      <c r="W64" s="154"/>
      <c r="X64" s="154" t="s">
        <v>11</v>
      </c>
      <c r="Y64" s="154"/>
      <c r="Z64" s="154"/>
      <c r="AA64" s="154"/>
      <c r="AB64" s="161" t="s">
        <v>87</v>
      </c>
      <c r="AC64" s="162"/>
      <c r="AD64" s="162"/>
      <c r="AE64" s="163"/>
      <c r="AF64" s="155" t="s">
        <v>88</v>
      </c>
      <c r="AG64" s="156"/>
      <c r="AH64" s="156"/>
      <c r="AI64" s="157"/>
      <c r="AJ64" s="155" t="s">
        <v>89</v>
      </c>
      <c r="AK64" s="156"/>
      <c r="AL64" s="156"/>
      <c r="AM64" s="157"/>
      <c r="AN64" s="155" t="s">
        <v>90</v>
      </c>
      <c r="AO64" s="156"/>
      <c r="AP64" s="156"/>
      <c r="AQ64" s="157"/>
      <c r="AR64" s="155" t="s">
        <v>91</v>
      </c>
      <c r="AS64" s="156"/>
      <c r="AT64" s="156"/>
      <c r="AU64" s="157"/>
      <c r="AV64" s="161" t="s">
        <v>92</v>
      </c>
      <c r="AW64" s="162"/>
      <c r="AX64" s="162"/>
      <c r="AY64" s="163"/>
      <c r="AZ64" s="161" t="s">
        <v>5</v>
      </c>
      <c r="BA64" s="162"/>
      <c r="BB64" s="162"/>
      <c r="BC64" s="163"/>
      <c r="BD64" s="7"/>
      <c r="BE64" s="7"/>
    </row>
    <row r="65" spans="1:57" s="10" customFormat="1" ht="15" customHeight="1">
      <c r="A65" s="7"/>
      <c r="B65" s="14">
        <v>1</v>
      </c>
      <c r="C65" s="136" t="s">
        <v>93</v>
      </c>
      <c r="D65" s="136"/>
      <c r="E65" s="136"/>
      <c r="F65" s="136"/>
      <c r="G65" s="136"/>
      <c r="H65" s="136"/>
      <c r="I65" s="136"/>
      <c r="J65" s="136"/>
      <c r="K65" s="136"/>
      <c r="L65" s="136"/>
      <c r="M65" s="136"/>
      <c r="N65" s="152">
        <v>46057</v>
      </c>
      <c r="O65" s="152"/>
      <c r="P65" s="152"/>
      <c r="Q65" s="152">
        <v>46063</v>
      </c>
      <c r="R65" s="152"/>
      <c r="S65" s="152"/>
      <c r="T65" s="133" t="s">
        <v>94</v>
      </c>
      <c r="U65" s="133"/>
      <c r="V65" s="133"/>
      <c r="W65" s="133"/>
      <c r="X65" s="138" t="s">
        <v>95</v>
      </c>
      <c r="Y65" s="138"/>
      <c r="Z65" s="138"/>
      <c r="AA65" s="138"/>
      <c r="AB65" s="605">
        <v>5000</v>
      </c>
      <c r="AC65" s="606"/>
      <c r="AD65" s="606"/>
      <c r="AE65" s="607"/>
      <c r="AF65" s="605">
        <v>90000</v>
      </c>
      <c r="AG65" s="606"/>
      <c r="AH65" s="606"/>
      <c r="AI65" s="607"/>
      <c r="AJ65" s="130">
        <f>IF(T65="","",AB65+AF65)</f>
        <v>95000</v>
      </c>
      <c r="AK65" s="131"/>
      <c r="AL65" s="131"/>
      <c r="AM65" s="132"/>
      <c r="AN65" s="130">
        <f>IF(T65="","",AJ65-AR65)</f>
        <v>93000</v>
      </c>
      <c r="AO65" s="131"/>
      <c r="AP65" s="131"/>
      <c r="AQ65" s="132"/>
      <c r="AR65" s="124">
        <v>2000</v>
      </c>
      <c r="AS65" s="125"/>
      <c r="AT65" s="125"/>
      <c r="AU65" s="126"/>
      <c r="AV65" s="158" t="s">
        <v>96</v>
      </c>
      <c r="AW65" s="159"/>
      <c r="AX65" s="159"/>
      <c r="AY65" s="160"/>
      <c r="AZ65" s="158" t="s">
        <v>97</v>
      </c>
      <c r="BA65" s="159"/>
      <c r="BB65" s="159"/>
      <c r="BC65" s="160"/>
      <c r="BD65" s="7"/>
      <c r="BE65" s="7"/>
    </row>
    <row r="66" spans="1:57" s="10" customFormat="1" ht="15" customHeight="1">
      <c r="A66" s="7"/>
      <c r="B66" s="14">
        <v>2</v>
      </c>
      <c r="C66" s="136" t="s">
        <v>93</v>
      </c>
      <c r="D66" s="136"/>
      <c r="E66" s="136"/>
      <c r="F66" s="136"/>
      <c r="G66" s="136"/>
      <c r="H66" s="136"/>
      <c r="I66" s="136"/>
      <c r="J66" s="136"/>
      <c r="K66" s="136"/>
      <c r="L66" s="136"/>
      <c r="M66" s="136"/>
      <c r="N66" s="152">
        <v>46057</v>
      </c>
      <c r="O66" s="152"/>
      <c r="P66" s="152"/>
      <c r="Q66" s="152">
        <v>46063</v>
      </c>
      <c r="R66" s="152"/>
      <c r="S66" s="152"/>
      <c r="T66" s="133" t="s">
        <v>94</v>
      </c>
      <c r="U66" s="133"/>
      <c r="V66" s="133"/>
      <c r="W66" s="133"/>
      <c r="X66" s="138" t="s">
        <v>98</v>
      </c>
      <c r="Y66" s="138"/>
      <c r="Z66" s="138"/>
      <c r="AA66" s="138"/>
      <c r="AB66" s="605">
        <v>3500</v>
      </c>
      <c r="AC66" s="606"/>
      <c r="AD66" s="606"/>
      <c r="AE66" s="607"/>
      <c r="AF66" s="605">
        <v>90000</v>
      </c>
      <c r="AG66" s="606"/>
      <c r="AH66" s="606"/>
      <c r="AI66" s="607"/>
      <c r="AJ66" s="130">
        <f>IF(T66="","",AB66+AF66)</f>
        <v>93500</v>
      </c>
      <c r="AK66" s="131"/>
      <c r="AL66" s="131"/>
      <c r="AM66" s="132"/>
      <c r="AN66" s="130">
        <f>IF(T66="","",AJ66-AR66)</f>
        <v>93500</v>
      </c>
      <c r="AO66" s="131"/>
      <c r="AP66" s="131"/>
      <c r="AQ66" s="132"/>
      <c r="AR66" s="124"/>
      <c r="AS66" s="125"/>
      <c r="AT66" s="125"/>
      <c r="AU66" s="126"/>
      <c r="AV66" s="158" t="s">
        <v>99</v>
      </c>
      <c r="AW66" s="159"/>
      <c r="AX66" s="159"/>
      <c r="AY66" s="160"/>
      <c r="AZ66" s="158" t="s">
        <v>100</v>
      </c>
      <c r="BA66" s="159"/>
      <c r="BB66" s="159"/>
      <c r="BC66" s="160"/>
      <c r="BD66" s="7"/>
      <c r="BE66" s="7"/>
    </row>
    <row r="67" spans="1:57" s="10" customFormat="1" ht="15" customHeight="1">
      <c r="A67" s="7"/>
      <c r="B67" s="14">
        <v>3</v>
      </c>
      <c r="C67" s="136"/>
      <c r="D67" s="136"/>
      <c r="E67" s="136"/>
      <c r="F67" s="136"/>
      <c r="G67" s="136"/>
      <c r="H67" s="136"/>
      <c r="I67" s="136"/>
      <c r="J67" s="136"/>
      <c r="K67" s="136"/>
      <c r="L67" s="136"/>
      <c r="M67" s="136"/>
      <c r="N67" s="137"/>
      <c r="O67" s="137"/>
      <c r="P67" s="137"/>
      <c r="Q67" s="137"/>
      <c r="R67" s="137"/>
      <c r="S67" s="137"/>
      <c r="T67" s="133"/>
      <c r="U67" s="133"/>
      <c r="V67" s="133"/>
      <c r="W67" s="133"/>
      <c r="X67" s="138"/>
      <c r="Y67" s="138"/>
      <c r="Z67" s="138"/>
      <c r="AA67" s="138"/>
      <c r="AB67" s="605"/>
      <c r="AC67" s="606"/>
      <c r="AD67" s="606"/>
      <c r="AE67" s="607"/>
      <c r="AF67" s="605"/>
      <c r="AG67" s="606"/>
      <c r="AH67" s="606"/>
      <c r="AI67" s="607"/>
      <c r="AJ67" s="130" t="str">
        <f>IF(T67="","",AB67+AF67)</f>
        <v/>
      </c>
      <c r="AK67" s="131"/>
      <c r="AL67" s="131"/>
      <c r="AM67" s="132"/>
      <c r="AN67" s="130" t="str">
        <f>IF(T67="","",AJ67-AR67)</f>
        <v/>
      </c>
      <c r="AO67" s="131"/>
      <c r="AP67" s="131"/>
      <c r="AQ67" s="132"/>
      <c r="AR67" s="124"/>
      <c r="AS67" s="125"/>
      <c r="AT67" s="125"/>
      <c r="AU67" s="126"/>
      <c r="AV67" s="158"/>
      <c r="AW67" s="159"/>
      <c r="AX67" s="159"/>
      <c r="AY67" s="160"/>
      <c r="AZ67" s="158"/>
      <c r="BA67" s="159"/>
      <c r="BB67" s="159"/>
      <c r="BC67" s="160"/>
      <c r="BD67" s="7"/>
      <c r="BE67" s="7"/>
    </row>
    <row r="68" spans="1:57" s="10" customFormat="1" ht="15" customHeight="1">
      <c r="A68" s="7"/>
      <c r="B68" s="14">
        <v>4</v>
      </c>
      <c r="C68" s="136"/>
      <c r="D68" s="136"/>
      <c r="E68" s="136"/>
      <c r="F68" s="136"/>
      <c r="G68" s="136"/>
      <c r="H68" s="136"/>
      <c r="I68" s="136"/>
      <c r="J68" s="136"/>
      <c r="K68" s="136"/>
      <c r="L68" s="136"/>
      <c r="M68" s="136"/>
      <c r="N68" s="137"/>
      <c r="O68" s="137"/>
      <c r="P68" s="137"/>
      <c r="Q68" s="137"/>
      <c r="R68" s="137"/>
      <c r="S68" s="137"/>
      <c r="T68" s="133"/>
      <c r="U68" s="133"/>
      <c r="V68" s="133"/>
      <c r="W68" s="133"/>
      <c r="X68" s="138"/>
      <c r="Y68" s="138"/>
      <c r="Z68" s="138"/>
      <c r="AA68" s="138"/>
      <c r="AB68" s="605"/>
      <c r="AC68" s="606"/>
      <c r="AD68" s="606"/>
      <c r="AE68" s="607"/>
      <c r="AF68" s="605"/>
      <c r="AG68" s="606"/>
      <c r="AH68" s="606"/>
      <c r="AI68" s="607"/>
      <c r="AJ68" s="130" t="str">
        <f>IF(T68="","",AB68+AF68)</f>
        <v/>
      </c>
      <c r="AK68" s="131"/>
      <c r="AL68" s="131"/>
      <c r="AM68" s="132"/>
      <c r="AN68" s="130" t="str">
        <f>IF(T68="","",AJ68-AR68)</f>
        <v/>
      </c>
      <c r="AO68" s="131"/>
      <c r="AP68" s="131"/>
      <c r="AQ68" s="132"/>
      <c r="AR68" s="124"/>
      <c r="AS68" s="125"/>
      <c r="AT68" s="125"/>
      <c r="AU68" s="126"/>
      <c r="AV68" s="158"/>
      <c r="AW68" s="159"/>
      <c r="AX68" s="159"/>
      <c r="AY68" s="160"/>
      <c r="AZ68" s="158"/>
      <c r="BA68" s="159"/>
      <c r="BB68" s="159"/>
      <c r="BC68" s="160"/>
      <c r="BD68" s="7"/>
      <c r="BE68" s="7"/>
    </row>
    <row r="69" spans="1:57" s="10" customFormat="1" ht="15" customHeight="1">
      <c r="A69" s="7"/>
      <c r="B69" s="14">
        <v>5</v>
      </c>
      <c r="C69" s="136"/>
      <c r="D69" s="136"/>
      <c r="E69" s="136"/>
      <c r="F69" s="136"/>
      <c r="G69" s="136"/>
      <c r="H69" s="136"/>
      <c r="I69" s="136"/>
      <c r="J69" s="136"/>
      <c r="K69" s="136"/>
      <c r="L69" s="136"/>
      <c r="M69" s="136"/>
      <c r="N69" s="137"/>
      <c r="O69" s="137"/>
      <c r="P69" s="137"/>
      <c r="Q69" s="137"/>
      <c r="R69" s="137"/>
      <c r="S69" s="137"/>
      <c r="T69" s="133"/>
      <c r="U69" s="133"/>
      <c r="V69" s="133"/>
      <c r="W69" s="133"/>
      <c r="X69" s="138"/>
      <c r="Y69" s="138"/>
      <c r="Z69" s="138"/>
      <c r="AA69" s="138"/>
      <c r="AB69" s="605"/>
      <c r="AC69" s="606"/>
      <c r="AD69" s="606"/>
      <c r="AE69" s="607"/>
      <c r="AF69" s="605"/>
      <c r="AG69" s="606"/>
      <c r="AH69" s="606"/>
      <c r="AI69" s="607"/>
      <c r="AJ69" s="130" t="str">
        <f t="shared" ref="AJ69:AJ70" si="5">IF(T69="","",AB69+AF69)</f>
        <v/>
      </c>
      <c r="AK69" s="131"/>
      <c r="AL69" s="131"/>
      <c r="AM69" s="132"/>
      <c r="AN69" s="130" t="str">
        <f t="shared" ref="AN69:AN70" si="6">IF(T69="","",AJ69-AR69)</f>
        <v/>
      </c>
      <c r="AO69" s="131"/>
      <c r="AP69" s="131"/>
      <c r="AQ69" s="132"/>
      <c r="AR69" s="124"/>
      <c r="AS69" s="125"/>
      <c r="AT69" s="125"/>
      <c r="AU69" s="126"/>
      <c r="AV69" s="158"/>
      <c r="AW69" s="159"/>
      <c r="AX69" s="159"/>
      <c r="AY69" s="160"/>
      <c r="AZ69" s="158"/>
      <c r="BA69" s="159"/>
      <c r="BB69" s="159"/>
      <c r="BC69" s="160"/>
      <c r="BD69" s="7"/>
      <c r="BE69" s="7"/>
    </row>
    <row r="70" spans="1:57" s="10" customFormat="1" ht="15" customHeight="1">
      <c r="A70" s="7"/>
      <c r="B70" s="14">
        <v>6</v>
      </c>
      <c r="C70" s="136"/>
      <c r="D70" s="136"/>
      <c r="E70" s="136"/>
      <c r="F70" s="136"/>
      <c r="G70" s="136"/>
      <c r="H70" s="136"/>
      <c r="I70" s="136"/>
      <c r="J70" s="136"/>
      <c r="K70" s="136"/>
      <c r="L70" s="136"/>
      <c r="M70" s="136"/>
      <c r="N70" s="137"/>
      <c r="O70" s="137"/>
      <c r="P70" s="137"/>
      <c r="Q70" s="137"/>
      <c r="R70" s="137"/>
      <c r="S70" s="137"/>
      <c r="T70" s="133"/>
      <c r="U70" s="133"/>
      <c r="V70" s="133"/>
      <c r="W70" s="133"/>
      <c r="X70" s="138"/>
      <c r="Y70" s="138"/>
      <c r="Z70" s="138"/>
      <c r="AA70" s="138"/>
      <c r="AB70" s="605"/>
      <c r="AC70" s="606"/>
      <c r="AD70" s="606"/>
      <c r="AE70" s="607"/>
      <c r="AF70" s="605"/>
      <c r="AG70" s="606"/>
      <c r="AH70" s="606"/>
      <c r="AI70" s="607"/>
      <c r="AJ70" s="130" t="str">
        <f t="shared" si="5"/>
        <v/>
      </c>
      <c r="AK70" s="131"/>
      <c r="AL70" s="131"/>
      <c r="AM70" s="132"/>
      <c r="AN70" s="130" t="str">
        <f t="shared" si="6"/>
        <v/>
      </c>
      <c r="AO70" s="131"/>
      <c r="AP70" s="131"/>
      <c r="AQ70" s="132"/>
      <c r="AR70" s="124"/>
      <c r="AS70" s="125"/>
      <c r="AT70" s="125"/>
      <c r="AU70" s="126"/>
      <c r="AV70" s="158"/>
      <c r="AW70" s="159"/>
      <c r="AX70" s="159"/>
      <c r="AY70" s="160"/>
      <c r="AZ70" s="158"/>
      <c r="BA70" s="159"/>
      <c r="BB70" s="159"/>
      <c r="BC70" s="160"/>
      <c r="BD70" s="7"/>
      <c r="BE70" s="7"/>
    </row>
    <row r="71" spans="1:57" s="10" customFormat="1" ht="15" customHeight="1">
      <c r="A71" s="7"/>
      <c r="B71" s="6"/>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7"/>
      <c r="BE71" s="7"/>
    </row>
    <row r="72" spans="1:57" s="10" customFormat="1" ht="15" customHeight="1">
      <c r="A72" s="7"/>
      <c r="B72" s="6"/>
      <c r="C72" s="95" t="s">
        <v>101</v>
      </c>
      <c r="D72" s="95"/>
      <c r="E72" s="95"/>
      <c r="F72" s="95"/>
      <c r="G72" s="95"/>
      <c r="H72" s="95"/>
      <c r="I72" s="95"/>
      <c r="J72" s="95"/>
      <c r="K72" s="95"/>
      <c r="L72" s="95"/>
      <c r="M72" s="95"/>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7"/>
      <c r="BE72" s="7"/>
    </row>
    <row r="73" spans="1:57" s="10" customFormat="1" ht="15" customHeight="1">
      <c r="A73" s="7"/>
      <c r="B73" s="6"/>
      <c r="C73" s="1"/>
      <c r="D73" s="1"/>
      <c r="E73" s="1"/>
      <c r="F73" s="1"/>
      <c r="G73" s="1"/>
      <c r="H73" s="1"/>
      <c r="I73" s="1"/>
      <c r="J73" s="1"/>
      <c r="K73" s="1"/>
      <c r="L73" s="1"/>
      <c r="M73" s="1"/>
      <c r="N73" s="154" t="s">
        <v>80</v>
      </c>
      <c r="O73" s="154"/>
      <c r="P73" s="154"/>
      <c r="Q73" s="154"/>
      <c r="R73" s="154"/>
      <c r="S73" s="154"/>
      <c r="T73" s="154" t="s">
        <v>102</v>
      </c>
      <c r="U73" s="154"/>
      <c r="V73" s="154"/>
      <c r="W73" s="154"/>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7"/>
      <c r="BE73" s="7"/>
    </row>
    <row r="74" spans="1:57" s="10" customFormat="1" ht="15" customHeight="1">
      <c r="A74" s="7"/>
      <c r="B74" s="14"/>
      <c r="C74" s="154" t="s">
        <v>83</v>
      </c>
      <c r="D74" s="154"/>
      <c r="E74" s="154"/>
      <c r="F74" s="154"/>
      <c r="G74" s="154"/>
      <c r="H74" s="154"/>
      <c r="I74" s="154"/>
      <c r="J74" s="154"/>
      <c r="K74" s="154"/>
      <c r="L74" s="154"/>
      <c r="M74" s="154"/>
      <c r="N74" s="154" t="s">
        <v>84</v>
      </c>
      <c r="O74" s="154"/>
      <c r="P74" s="154"/>
      <c r="Q74" s="154" t="s">
        <v>85</v>
      </c>
      <c r="R74" s="154"/>
      <c r="S74" s="154"/>
      <c r="T74" s="154" t="s">
        <v>86</v>
      </c>
      <c r="U74" s="154"/>
      <c r="V74" s="154"/>
      <c r="W74" s="154"/>
      <c r="X74" s="154" t="s">
        <v>11</v>
      </c>
      <c r="Y74" s="154"/>
      <c r="Z74" s="154"/>
      <c r="AA74" s="154"/>
      <c r="AB74" s="154" t="s">
        <v>103</v>
      </c>
      <c r="AC74" s="154"/>
      <c r="AD74" s="154"/>
      <c r="AE74" s="154"/>
      <c r="AF74" s="155" t="s">
        <v>104</v>
      </c>
      <c r="AG74" s="156"/>
      <c r="AH74" s="156"/>
      <c r="AI74" s="157"/>
      <c r="AJ74" s="155" t="s">
        <v>105</v>
      </c>
      <c r="AK74" s="156"/>
      <c r="AL74" s="156"/>
      <c r="AM74" s="157"/>
      <c r="AN74" s="155" t="s">
        <v>106</v>
      </c>
      <c r="AO74" s="156"/>
      <c r="AP74" s="156"/>
      <c r="AQ74" s="157"/>
      <c r="AR74" s="155" t="s">
        <v>91</v>
      </c>
      <c r="AS74" s="156"/>
      <c r="AT74" s="156"/>
      <c r="AU74" s="157"/>
      <c r="AV74" s="153" t="s">
        <v>107</v>
      </c>
      <c r="AW74" s="153"/>
      <c r="AX74" s="153"/>
      <c r="AY74" s="153"/>
      <c r="AZ74" s="1"/>
      <c r="BA74" s="1"/>
      <c r="BB74" s="1"/>
      <c r="BC74" s="1"/>
      <c r="BD74" s="7"/>
      <c r="BE74" s="7"/>
    </row>
    <row r="75" spans="1:57" s="10" customFormat="1" ht="15" customHeight="1">
      <c r="A75" s="7"/>
      <c r="B75" s="14">
        <v>1</v>
      </c>
      <c r="C75" s="136" t="s">
        <v>108</v>
      </c>
      <c r="D75" s="136"/>
      <c r="E75" s="136"/>
      <c r="F75" s="136"/>
      <c r="G75" s="136"/>
      <c r="H75" s="136"/>
      <c r="I75" s="136"/>
      <c r="J75" s="136"/>
      <c r="K75" s="136"/>
      <c r="L75" s="136"/>
      <c r="M75" s="136"/>
      <c r="N75" s="152">
        <v>46057</v>
      </c>
      <c r="O75" s="152"/>
      <c r="P75" s="152"/>
      <c r="Q75" s="152">
        <v>46057</v>
      </c>
      <c r="R75" s="152"/>
      <c r="S75" s="152"/>
      <c r="T75" s="133" t="s">
        <v>109</v>
      </c>
      <c r="U75" s="133"/>
      <c r="V75" s="133"/>
      <c r="W75" s="133"/>
      <c r="X75" s="138" t="s">
        <v>110</v>
      </c>
      <c r="Y75" s="138"/>
      <c r="Z75" s="138"/>
      <c r="AA75" s="138"/>
      <c r="AB75" s="139">
        <v>1600</v>
      </c>
      <c r="AC75" s="139"/>
      <c r="AD75" s="139"/>
      <c r="AE75" s="139"/>
      <c r="AF75" s="124">
        <v>10000</v>
      </c>
      <c r="AG75" s="125"/>
      <c r="AH75" s="125"/>
      <c r="AI75" s="126"/>
      <c r="AJ75" s="127">
        <f>AB75+AF75</f>
        <v>11600</v>
      </c>
      <c r="AK75" s="128"/>
      <c r="AL75" s="128"/>
      <c r="AM75" s="129"/>
      <c r="AN75" s="130">
        <f>IF(T75="","",AJ75-AR75)</f>
        <v>9600</v>
      </c>
      <c r="AO75" s="131"/>
      <c r="AP75" s="131"/>
      <c r="AQ75" s="132"/>
      <c r="AR75" s="124">
        <v>2000</v>
      </c>
      <c r="AS75" s="125"/>
      <c r="AT75" s="125"/>
      <c r="AU75" s="126"/>
      <c r="AV75" s="133">
        <v>5</v>
      </c>
      <c r="AW75" s="133"/>
      <c r="AX75" s="133"/>
      <c r="AY75" s="133"/>
      <c r="AZ75" s="1"/>
      <c r="BA75" s="1"/>
      <c r="BB75" s="1"/>
      <c r="BC75" s="1"/>
      <c r="BD75" s="7"/>
      <c r="BE75" s="7"/>
    </row>
    <row r="76" spans="1:57" s="10" customFormat="1" ht="15" customHeight="1">
      <c r="A76" s="7"/>
      <c r="B76" s="14">
        <v>2</v>
      </c>
      <c r="C76" s="136" t="s">
        <v>108</v>
      </c>
      <c r="D76" s="136"/>
      <c r="E76" s="136"/>
      <c r="F76" s="136"/>
      <c r="G76" s="136"/>
      <c r="H76" s="136"/>
      <c r="I76" s="136"/>
      <c r="J76" s="136"/>
      <c r="K76" s="136"/>
      <c r="L76" s="136"/>
      <c r="M76" s="136"/>
      <c r="N76" s="152">
        <v>46063</v>
      </c>
      <c r="O76" s="152"/>
      <c r="P76" s="152"/>
      <c r="Q76" s="152">
        <v>46063</v>
      </c>
      <c r="R76" s="152"/>
      <c r="S76" s="152"/>
      <c r="T76" s="133" t="s">
        <v>109</v>
      </c>
      <c r="U76" s="133"/>
      <c r="V76" s="133"/>
      <c r="W76" s="133"/>
      <c r="X76" s="138" t="s">
        <v>111</v>
      </c>
      <c r="Y76" s="138"/>
      <c r="Z76" s="138"/>
      <c r="AA76" s="138"/>
      <c r="AB76" s="139">
        <v>4500</v>
      </c>
      <c r="AC76" s="139"/>
      <c r="AD76" s="139"/>
      <c r="AE76" s="139"/>
      <c r="AF76" s="124">
        <v>10000</v>
      </c>
      <c r="AG76" s="125"/>
      <c r="AH76" s="125"/>
      <c r="AI76" s="126"/>
      <c r="AJ76" s="127">
        <f>AB76+AF76</f>
        <v>14500</v>
      </c>
      <c r="AK76" s="128"/>
      <c r="AL76" s="128"/>
      <c r="AM76" s="129"/>
      <c r="AN76" s="130">
        <f>IF(T76="","",AJ76-AR76)</f>
        <v>12500</v>
      </c>
      <c r="AO76" s="131"/>
      <c r="AP76" s="131"/>
      <c r="AQ76" s="132"/>
      <c r="AR76" s="124">
        <v>2000</v>
      </c>
      <c r="AS76" s="125"/>
      <c r="AT76" s="125"/>
      <c r="AU76" s="126"/>
      <c r="AV76" s="133">
        <v>6</v>
      </c>
      <c r="AW76" s="133"/>
      <c r="AX76" s="133"/>
      <c r="AY76" s="133"/>
      <c r="AZ76" s="1"/>
      <c r="BA76" s="1"/>
      <c r="BB76" s="1"/>
      <c r="BC76" s="1"/>
      <c r="BD76" s="7"/>
      <c r="BE76" s="7"/>
    </row>
    <row r="77" spans="1:57" s="10" customFormat="1" ht="15" customHeight="1">
      <c r="A77" s="7"/>
      <c r="B77" s="14">
        <v>3</v>
      </c>
      <c r="C77" s="136"/>
      <c r="D77" s="136"/>
      <c r="E77" s="136"/>
      <c r="F77" s="136"/>
      <c r="G77" s="136"/>
      <c r="H77" s="136"/>
      <c r="I77" s="136"/>
      <c r="J77" s="136"/>
      <c r="K77" s="136"/>
      <c r="L77" s="136"/>
      <c r="M77" s="136"/>
      <c r="N77" s="137"/>
      <c r="O77" s="137"/>
      <c r="P77" s="137"/>
      <c r="Q77" s="137"/>
      <c r="R77" s="137"/>
      <c r="S77" s="137"/>
      <c r="T77" s="133"/>
      <c r="U77" s="133"/>
      <c r="V77" s="133"/>
      <c r="W77" s="133"/>
      <c r="X77" s="138"/>
      <c r="Y77" s="138"/>
      <c r="Z77" s="138"/>
      <c r="AA77" s="138"/>
      <c r="AB77" s="139"/>
      <c r="AC77" s="139"/>
      <c r="AD77" s="139"/>
      <c r="AE77" s="139"/>
      <c r="AF77" s="124"/>
      <c r="AG77" s="125"/>
      <c r="AH77" s="125"/>
      <c r="AI77" s="126"/>
      <c r="AJ77" s="127"/>
      <c r="AK77" s="128"/>
      <c r="AL77" s="128"/>
      <c r="AM77" s="129"/>
      <c r="AN77" s="130"/>
      <c r="AO77" s="131"/>
      <c r="AP77" s="131"/>
      <c r="AQ77" s="132"/>
      <c r="AR77" s="124"/>
      <c r="AS77" s="125"/>
      <c r="AT77" s="125"/>
      <c r="AU77" s="126"/>
      <c r="AV77" s="133"/>
      <c r="AW77" s="133"/>
      <c r="AX77" s="133"/>
      <c r="AY77" s="133"/>
      <c r="AZ77" s="1"/>
      <c r="BA77" s="1"/>
      <c r="BB77" s="1"/>
      <c r="BC77" s="1"/>
      <c r="BD77" s="7"/>
      <c r="BE77" s="7"/>
    </row>
    <row r="78" spans="1:57" s="10" customFormat="1" ht="15" customHeight="1">
      <c r="A78" s="7"/>
      <c r="B78" s="14">
        <v>4</v>
      </c>
      <c r="C78" s="136"/>
      <c r="D78" s="136"/>
      <c r="E78" s="136"/>
      <c r="F78" s="136"/>
      <c r="G78" s="136"/>
      <c r="H78" s="136"/>
      <c r="I78" s="136"/>
      <c r="J78" s="136"/>
      <c r="K78" s="136"/>
      <c r="L78" s="136"/>
      <c r="M78" s="136"/>
      <c r="N78" s="137"/>
      <c r="O78" s="137"/>
      <c r="P78" s="137"/>
      <c r="Q78" s="137"/>
      <c r="R78" s="137"/>
      <c r="S78" s="137"/>
      <c r="T78" s="133"/>
      <c r="U78" s="133"/>
      <c r="V78" s="133"/>
      <c r="W78" s="133"/>
      <c r="X78" s="138"/>
      <c r="Y78" s="138"/>
      <c r="Z78" s="138"/>
      <c r="AA78" s="138"/>
      <c r="AB78" s="139"/>
      <c r="AC78" s="139"/>
      <c r="AD78" s="139"/>
      <c r="AE78" s="139"/>
      <c r="AF78" s="124"/>
      <c r="AG78" s="125"/>
      <c r="AH78" s="125"/>
      <c r="AI78" s="126"/>
      <c r="AJ78" s="127"/>
      <c r="AK78" s="128"/>
      <c r="AL78" s="128"/>
      <c r="AM78" s="129"/>
      <c r="AN78" s="130"/>
      <c r="AO78" s="131"/>
      <c r="AP78" s="131"/>
      <c r="AQ78" s="132"/>
      <c r="AR78" s="124"/>
      <c r="AS78" s="125"/>
      <c r="AT78" s="125"/>
      <c r="AU78" s="126"/>
      <c r="AV78" s="133"/>
      <c r="AW78" s="133"/>
      <c r="AX78" s="133"/>
      <c r="AY78" s="133"/>
      <c r="AZ78" s="7"/>
      <c r="BA78" s="7"/>
      <c r="BB78" s="7"/>
      <c r="BC78" s="7"/>
      <c r="BD78" s="7"/>
      <c r="BE78" s="7"/>
    </row>
    <row r="79" spans="1:57" s="10" customFormat="1" ht="15" customHeigh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1:57" s="10" customFormat="1" ht="15" customHeigh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1:57" s="10" customFormat="1" ht="15" customHeight="1">
      <c r="A81" s="7"/>
      <c r="B81" s="10" t="s">
        <v>112</v>
      </c>
      <c r="BC81" s="7"/>
      <c r="BD81" s="7"/>
      <c r="BE81" s="7"/>
    </row>
    <row r="82" spans="1:57" s="10" customFormat="1" ht="15" customHeight="1" thickBot="1">
      <c r="A82" s="7"/>
      <c r="BC82" s="7"/>
      <c r="BD82" s="7"/>
      <c r="BE82" s="7"/>
    </row>
    <row r="83" spans="1:57" s="10" customFormat="1" ht="32.25" customHeight="1">
      <c r="A83" s="7"/>
      <c r="B83" s="134" t="s">
        <v>113</v>
      </c>
      <c r="C83" s="135"/>
      <c r="D83" s="135"/>
      <c r="E83" s="135"/>
      <c r="F83" s="135"/>
      <c r="G83" s="135"/>
      <c r="H83" s="135"/>
      <c r="I83" s="135"/>
      <c r="J83" s="135"/>
      <c r="K83" s="102"/>
      <c r="L83" s="148" t="s">
        <v>114</v>
      </c>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8"/>
      <c r="AU83" s="148"/>
      <c r="AV83" s="148"/>
      <c r="AW83" s="148"/>
      <c r="AX83" s="148"/>
      <c r="AY83" s="148"/>
      <c r="AZ83" s="149"/>
      <c r="BA83" s="7"/>
      <c r="BB83" s="7"/>
      <c r="BC83" s="7"/>
    </row>
    <row r="84" spans="1:57" s="10" customFormat="1" ht="33.75" customHeight="1" thickBot="1">
      <c r="A84" s="7"/>
      <c r="B84" s="140" t="s">
        <v>115</v>
      </c>
      <c r="C84" s="141"/>
      <c r="D84" s="141"/>
      <c r="E84" s="141"/>
      <c r="F84" s="141"/>
      <c r="G84" s="141"/>
      <c r="H84" s="141"/>
      <c r="I84" s="141"/>
      <c r="J84" s="141"/>
      <c r="K84" s="142"/>
      <c r="L84" s="150" t="s">
        <v>116</v>
      </c>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0"/>
      <c r="AQ84" s="150"/>
      <c r="AR84" s="150"/>
      <c r="AS84" s="150"/>
      <c r="AT84" s="150"/>
      <c r="AU84" s="150"/>
      <c r="AV84" s="150"/>
      <c r="AW84" s="150"/>
      <c r="AX84" s="150"/>
      <c r="AY84" s="150"/>
      <c r="AZ84" s="151"/>
      <c r="BA84" s="7"/>
      <c r="BB84" s="7"/>
      <c r="BC84" s="7"/>
    </row>
    <row r="85" spans="1:57" s="10" customFormat="1" ht="15" customHeight="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1:57" s="10" customFormat="1" ht="15" customHeight="1">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1:57" s="10" customFormat="1" ht="15" customHeight="1">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1:57" s="10" customFormat="1" ht="15" customHeight="1">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1:57" s="10" customFormat="1" ht="4.5" customHeight="1"/>
    <row r="90" spans="1:57" s="10" customFormat="1" ht="15" customHeight="1">
      <c r="A90" s="10" t="s">
        <v>117</v>
      </c>
    </row>
    <row r="91" spans="1:57" s="10" customFormat="1" ht="4.5" customHeight="1" thickBot="1"/>
    <row r="92" spans="1:57" s="10" customFormat="1" ht="15" customHeight="1">
      <c r="C92" s="143" t="s">
        <v>118</v>
      </c>
      <c r="D92" s="144"/>
      <c r="E92" s="144"/>
      <c r="F92" s="144"/>
      <c r="G92" s="144"/>
      <c r="H92" s="144"/>
      <c r="I92" s="144"/>
      <c r="J92" s="145"/>
      <c r="K92" s="146" t="s">
        <v>119</v>
      </c>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7"/>
    </row>
    <row r="93" spans="1:57" s="10" customFormat="1" ht="15" customHeight="1" thickBot="1">
      <c r="C93" s="96" t="s">
        <v>120</v>
      </c>
      <c r="D93" s="97"/>
      <c r="E93" s="97"/>
      <c r="F93" s="97"/>
      <c r="G93" s="97"/>
      <c r="H93" s="97"/>
      <c r="I93" s="97"/>
      <c r="J93" s="98"/>
      <c r="K93" s="122" t="s">
        <v>121</v>
      </c>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22"/>
      <c r="AI93" s="122"/>
      <c r="AJ93" s="122"/>
      <c r="AK93" s="122"/>
      <c r="AL93" s="122"/>
      <c r="AM93" s="122"/>
      <c r="AN93" s="122"/>
      <c r="AO93" s="122"/>
      <c r="AP93" s="122"/>
      <c r="AQ93" s="122"/>
      <c r="AR93" s="122"/>
      <c r="AS93" s="122"/>
      <c r="AT93" s="122"/>
      <c r="AU93" s="122"/>
      <c r="AV93" s="122"/>
      <c r="AW93" s="122"/>
      <c r="AX93" s="122"/>
      <c r="AY93" s="122"/>
      <c r="AZ93" s="122"/>
      <c r="BA93" s="123"/>
    </row>
    <row r="94" spans="1:57" s="10" customFormat="1" ht="15" customHeight="1">
      <c r="C94" s="118"/>
      <c r="D94" s="119"/>
      <c r="E94" s="119"/>
      <c r="F94" s="119"/>
      <c r="G94" s="119"/>
      <c r="H94" s="119"/>
      <c r="I94" s="119"/>
      <c r="J94" s="120"/>
      <c r="K94" s="121" t="s">
        <v>122</v>
      </c>
      <c r="L94" s="103"/>
      <c r="M94" s="103"/>
      <c r="N94" s="103"/>
      <c r="O94" s="103"/>
      <c r="P94" s="103"/>
      <c r="Q94" s="103"/>
      <c r="R94" s="104"/>
      <c r="S94" s="102" t="s">
        <v>86</v>
      </c>
      <c r="T94" s="103"/>
      <c r="U94" s="103"/>
      <c r="V94" s="103"/>
      <c r="W94" s="104"/>
      <c r="X94" s="102" t="s">
        <v>11</v>
      </c>
      <c r="Y94" s="103"/>
      <c r="Z94" s="103"/>
      <c r="AA94" s="103"/>
      <c r="AB94" s="104"/>
      <c r="AC94" s="102" t="s">
        <v>123</v>
      </c>
      <c r="AD94" s="103"/>
      <c r="AE94" s="103"/>
      <c r="AF94" s="103"/>
      <c r="AG94" s="103"/>
      <c r="AH94" s="103"/>
      <c r="AI94" s="103"/>
      <c r="AJ94" s="104"/>
      <c r="AK94" s="102" t="s">
        <v>124</v>
      </c>
      <c r="AL94" s="103"/>
      <c r="AM94" s="103"/>
      <c r="AN94" s="103"/>
      <c r="AO94" s="104"/>
      <c r="AP94" s="102" t="s">
        <v>125</v>
      </c>
      <c r="AQ94" s="103"/>
      <c r="AR94" s="103"/>
      <c r="AS94" s="103"/>
      <c r="AT94" s="104"/>
      <c r="AU94" s="103" t="s">
        <v>126</v>
      </c>
      <c r="AV94" s="103"/>
      <c r="AW94" s="103"/>
      <c r="AX94" s="103"/>
      <c r="AY94" s="103"/>
      <c r="AZ94" s="103"/>
      <c r="BA94" s="105"/>
    </row>
    <row r="95" spans="1:57" s="10" customFormat="1" ht="15" customHeight="1">
      <c r="C95" s="106" t="s">
        <v>127</v>
      </c>
      <c r="D95" s="107"/>
      <c r="E95" s="107"/>
      <c r="F95" s="107"/>
      <c r="G95" s="107"/>
      <c r="H95" s="107"/>
      <c r="I95" s="107"/>
      <c r="J95" s="108"/>
      <c r="K95" s="109" t="s">
        <v>128</v>
      </c>
      <c r="L95" s="110"/>
      <c r="M95" s="110"/>
      <c r="N95" s="110"/>
      <c r="O95" s="110"/>
      <c r="P95" s="110"/>
      <c r="Q95" s="110"/>
      <c r="R95" s="111"/>
      <c r="S95" s="112" t="s">
        <v>129</v>
      </c>
      <c r="T95" s="110"/>
      <c r="U95" s="110"/>
      <c r="V95" s="110"/>
      <c r="W95" s="111"/>
      <c r="X95" s="112" t="s">
        <v>130</v>
      </c>
      <c r="Y95" s="110"/>
      <c r="Z95" s="110"/>
      <c r="AA95" s="110"/>
      <c r="AB95" s="111"/>
      <c r="AC95" s="112" t="s">
        <v>131</v>
      </c>
      <c r="AD95" s="110"/>
      <c r="AE95" s="110"/>
      <c r="AF95" s="110"/>
      <c r="AG95" s="110"/>
      <c r="AH95" s="110"/>
      <c r="AI95" s="110"/>
      <c r="AJ95" s="111"/>
      <c r="AK95" s="113" t="s">
        <v>132</v>
      </c>
      <c r="AL95" s="114"/>
      <c r="AM95" s="114"/>
      <c r="AN95" s="114"/>
      <c r="AO95" s="115"/>
      <c r="AP95" s="113" t="s">
        <v>132</v>
      </c>
      <c r="AQ95" s="114"/>
      <c r="AR95" s="114"/>
      <c r="AS95" s="114"/>
      <c r="AT95" s="115"/>
      <c r="AU95" s="116" t="s">
        <v>133</v>
      </c>
      <c r="AV95" s="110"/>
      <c r="AW95" s="110"/>
      <c r="AX95" s="110"/>
      <c r="AY95" s="110"/>
      <c r="AZ95" s="110"/>
      <c r="BA95" s="117"/>
    </row>
    <row r="96" spans="1:57" s="10" customFormat="1" ht="15" customHeight="1" thickBot="1">
      <c r="C96" s="96" t="s">
        <v>134</v>
      </c>
      <c r="D96" s="97"/>
      <c r="E96" s="97"/>
      <c r="F96" s="97"/>
      <c r="G96" s="97"/>
      <c r="H96" s="97"/>
      <c r="I96" s="97"/>
      <c r="J96" s="98"/>
      <c r="K96" s="99" t="s">
        <v>135</v>
      </c>
      <c r="L96" s="93"/>
      <c r="M96" s="93"/>
      <c r="N96" s="93"/>
      <c r="O96" s="93"/>
      <c r="P96" s="93"/>
      <c r="Q96" s="93"/>
      <c r="R96" s="100"/>
      <c r="S96" s="101" t="s">
        <v>136</v>
      </c>
      <c r="T96" s="93"/>
      <c r="U96" s="93"/>
      <c r="V96" s="93"/>
      <c r="W96" s="100"/>
      <c r="X96" s="101" t="s">
        <v>137</v>
      </c>
      <c r="Y96" s="93"/>
      <c r="Z96" s="93"/>
      <c r="AA96" s="93"/>
      <c r="AB96" s="100"/>
      <c r="AC96" s="101" t="s">
        <v>138</v>
      </c>
      <c r="AD96" s="93"/>
      <c r="AE96" s="93"/>
      <c r="AF96" s="93"/>
      <c r="AG96" s="93"/>
      <c r="AH96" s="93"/>
      <c r="AI96" s="93"/>
      <c r="AJ96" s="100"/>
      <c r="AK96" s="89" t="s">
        <v>139</v>
      </c>
      <c r="AL96" s="90"/>
      <c r="AM96" s="90"/>
      <c r="AN96" s="90"/>
      <c r="AO96" s="91"/>
      <c r="AP96" s="89" t="s">
        <v>139</v>
      </c>
      <c r="AQ96" s="90"/>
      <c r="AR96" s="90"/>
      <c r="AS96" s="90"/>
      <c r="AT96" s="91"/>
      <c r="AU96" s="92" t="s">
        <v>140</v>
      </c>
      <c r="AV96" s="93"/>
      <c r="AW96" s="93"/>
      <c r="AX96" s="93"/>
      <c r="AY96" s="93"/>
      <c r="AZ96" s="93"/>
      <c r="BA96" s="94"/>
    </row>
    <row r="97" spans="1:24" s="10" customFormat="1" ht="15.75" customHeight="1"/>
    <row r="98" spans="1:24">
      <c r="A98" s="95" t="s">
        <v>141</v>
      </c>
      <c r="B98" s="95"/>
      <c r="C98" s="95"/>
      <c r="D98" s="95"/>
      <c r="E98" s="95"/>
    </row>
    <row r="100" spans="1:24">
      <c r="A100" s="3"/>
      <c r="B100" s="87" t="s">
        <v>142</v>
      </c>
      <c r="C100" s="87"/>
      <c r="D100" s="87"/>
      <c r="E100" s="87"/>
      <c r="F100" s="87"/>
      <c r="G100" s="88" t="s">
        <v>143</v>
      </c>
      <c r="H100" s="88"/>
      <c r="I100" s="88"/>
      <c r="J100" s="88"/>
      <c r="K100" s="88"/>
      <c r="L100" s="88"/>
      <c r="M100" s="88"/>
      <c r="N100" s="87" t="s">
        <v>144</v>
      </c>
      <c r="O100" s="87"/>
      <c r="P100" s="87"/>
      <c r="Q100" s="87"/>
      <c r="R100" s="88" t="s">
        <v>145</v>
      </c>
      <c r="S100" s="88"/>
      <c r="T100" s="88"/>
      <c r="U100" s="88"/>
      <c r="V100" s="88"/>
      <c r="W100" s="88"/>
      <c r="X100" s="88"/>
    </row>
    <row r="101" spans="1:24">
      <c r="A101" s="3"/>
      <c r="B101" s="2"/>
      <c r="C101" s="87" t="s">
        <v>146</v>
      </c>
      <c r="D101" s="87"/>
      <c r="E101" s="87"/>
      <c r="F101" s="87"/>
      <c r="G101" s="88" t="s">
        <v>147</v>
      </c>
      <c r="H101" s="88"/>
      <c r="I101" s="88"/>
      <c r="J101" s="88"/>
      <c r="K101" s="88"/>
      <c r="L101" s="88"/>
      <c r="M101" s="88"/>
      <c r="N101" s="87" t="s">
        <v>144</v>
      </c>
      <c r="O101" s="87"/>
      <c r="P101" s="87"/>
      <c r="Q101" s="87"/>
      <c r="R101" s="88" t="s">
        <v>139</v>
      </c>
      <c r="S101" s="88"/>
      <c r="T101" s="88"/>
      <c r="U101" s="88"/>
      <c r="V101" s="88"/>
      <c r="W101" s="88"/>
      <c r="X101" s="88"/>
    </row>
    <row r="102" spans="1:24" s="10" customFormat="1" ht="15" customHeight="1">
      <c r="A102" s="69"/>
      <c r="B102" s="69"/>
      <c r="C102" s="69"/>
      <c r="D102" s="69"/>
      <c r="E102" s="69"/>
      <c r="F102" s="69"/>
      <c r="G102" s="69"/>
      <c r="H102" s="69"/>
      <c r="I102" s="69"/>
      <c r="J102" s="69"/>
      <c r="K102" s="69"/>
      <c r="L102" s="69"/>
      <c r="M102" s="69"/>
      <c r="N102" s="69"/>
      <c r="O102" s="69"/>
      <c r="P102" s="69"/>
      <c r="Q102" s="69"/>
      <c r="R102" s="69"/>
      <c r="S102" s="69"/>
      <c r="T102" s="69"/>
      <c r="U102" s="69"/>
      <c r="V102" s="69"/>
      <c r="W102" s="69"/>
      <c r="X102" s="69"/>
    </row>
    <row r="103" spans="1:24" s="10" customFormat="1" ht="15" customHeight="1" thickBot="1">
      <c r="A103" s="82" t="s">
        <v>148</v>
      </c>
      <c r="B103" s="82"/>
      <c r="C103" s="82"/>
      <c r="D103" s="82"/>
      <c r="E103" s="82"/>
      <c r="F103" s="82"/>
      <c r="G103" s="82"/>
      <c r="H103" s="82"/>
      <c r="I103" s="82"/>
      <c r="J103" s="82"/>
      <c r="K103" s="82"/>
      <c r="L103" s="82"/>
      <c r="M103" s="82"/>
      <c r="N103" s="82"/>
      <c r="O103" s="82"/>
      <c r="P103" s="82"/>
      <c r="Q103" s="82"/>
      <c r="R103" s="82"/>
      <c r="S103" s="82"/>
      <c r="T103" s="82"/>
      <c r="U103" s="82"/>
      <c r="V103" s="82"/>
      <c r="W103" s="82"/>
      <c r="X103" s="69"/>
    </row>
    <row r="104" spans="1:24" ht="19.5" thickBot="1">
      <c r="A104" s="3"/>
      <c r="B104" s="76" t="s">
        <v>149</v>
      </c>
      <c r="C104" s="77"/>
      <c r="D104" s="77"/>
      <c r="E104" s="78"/>
      <c r="F104" s="85">
        <v>46081</v>
      </c>
      <c r="G104" s="85"/>
      <c r="H104" s="85"/>
      <c r="I104" s="85"/>
      <c r="J104" s="85"/>
      <c r="K104" s="85"/>
      <c r="L104" s="86"/>
      <c r="M104" s="3"/>
      <c r="N104" s="3"/>
      <c r="O104" s="3"/>
      <c r="P104" s="3"/>
      <c r="Q104" s="3"/>
      <c r="R104" s="3"/>
      <c r="S104" s="3"/>
      <c r="T104" s="3"/>
      <c r="U104" s="3"/>
      <c r="V104" s="3"/>
      <c r="W104" s="3"/>
      <c r="X104" s="3"/>
    </row>
    <row r="105" spans="1:24" ht="19.5" thickBot="1">
      <c r="A105" s="3"/>
      <c r="B105" s="76" t="s">
        <v>150</v>
      </c>
      <c r="C105" s="77"/>
      <c r="D105" s="77"/>
      <c r="E105" s="78"/>
      <c r="F105" s="79" t="s">
        <v>151</v>
      </c>
      <c r="G105" s="80"/>
      <c r="H105" s="80"/>
      <c r="I105" s="80"/>
      <c r="J105" s="80"/>
      <c r="K105" s="80"/>
      <c r="L105" s="81"/>
      <c r="M105" s="76" t="s">
        <v>152</v>
      </c>
      <c r="N105" s="77"/>
      <c r="O105" s="77"/>
      <c r="P105" s="78"/>
      <c r="Q105" s="79" t="s">
        <v>147</v>
      </c>
      <c r="R105" s="80"/>
      <c r="S105" s="80"/>
      <c r="T105" s="80"/>
      <c r="U105" s="80"/>
      <c r="V105" s="80"/>
      <c r="W105" s="81"/>
      <c r="X105" s="3"/>
    </row>
    <row r="106" spans="1:24" ht="19.5" thickBot="1">
      <c r="A106" s="3"/>
      <c r="B106" s="76" t="s">
        <v>153</v>
      </c>
      <c r="C106" s="77"/>
      <c r="D106" s="77"/>
      <c r="E106" s="78"/>
      <c r="F106" s="79" t="s">
        <v>154</v>
      </c>
      <c r="G106" s="80"/>
      <c r="H106" s="80"/>
      <c r="I106" s="80"/>
      <c r="J106" s="80"/>
      <c r="K106" s="80"/>
      <c r="L106" s="81"/>
      <c r="M106" s="76" t="s">
        <v>155</v>
      </c>
      <c r="N106" s="77"/>
      <c r="O106" s="77"/>
      <c r="P106" s="78"/>
      <c r="Q106" s="79" t="s">
        <v>156</v>
      </c>
      <c r="R106" s="80"/>
      <c r="S106" s="80"/>
      <c r="T106" s="80"/>
      <c r="U106" s="80"/>
      <c r="V106" s="80"/>
      <c r="W106" s="81"/>
      <c r="X106" s="3"/>
    </row>
    <row r="107" spans="1:24">
      <c r="A107" s="3"/>
      <c r="B107" s="2"/>
      <c r="C107" s="3"/>
      <c r="D107" s="3"/>
      <c r="E107" s="3"/>
      <c r="F107" s="3"/>
      <c r="G107" s="3"/>
      <c r="H107" s="3"/>
      <c r="I107" s="3"/>
      <c r="J107" s="3"/>
      <c r="K107" s="3"/>
      <c r="L107" s="3"/>
      <c r="M107" s="3"/>
      <c r="N107" s="3"/>
      <c r="O107" s="3"/>
      <c r="P107" s="3"/>
      <c r="Q107" s="3"/>
      <c r="R107" s="3"/>
      <c r="S107" s="3"/>
      <c r="T107" s="3"/>
      <c r="U107" s="3"/>
      <c r="V107" s="3"/>
      <c r="W107" s="3"/>
      <c r="X107" s="3"/>
    </row>
    <row r="108" spans="1:24" s="10" customFormat="1" ht="15" customHeight="1" thickBot="1">
      <c r="A108" s="82" t="s">
        <v>157</v>
      </c>
      <c r="B108" s="82"/>
      <c r="C108" s="82"/>
      <c r="D108" s="82"/>
      <c r="E108" s="82"/>
      <c r="F108" s="82"/>
      <c r="G108" s="82"/>
      <c r="H108" s="82"/>
      <c r="I108" s="82"/>
      <c r="J108" s="82"/>
      <c r="K108" s="82"/>
      <c r="L108" s="82"/>
      <c r="M108" s="82"/>
      <c r="N108" s="82"/>
      <c r="O108" s="82"/>
      <c r="P108" s="82"/>
      <c r="Q108" s="82"/>
      <c r="R108" s="82"/>
      <c r="S108" s="82"/>
      <c r="T108" s="82"/>
      <c r="U108" s="82"/>
      <c r="V108" s="82"/>
      <c r="W108" s="82"/>
      <c r="X108" s="69"/>
    </row>
    <row r="109" spans="1:24" ht="19.5" thickBot="1">
      <c r="A109" s="3"/>
      <c r="B109" s="76" t="s">
        <v>149</v>
      </c>
      <c r="C109" s="77"/>
      <c r="D109" s="77"/>
      <c r="E109" s="78"/>
      <c r="F109" s="83">
        <f>MAX(M37:T46)</f>
        <v>46054</v>
      </c>
      <c r="G109" s="83"/>
      <c r="H109" s="83"/>
      <c r="I109" s="83"/>
      <c r="J109" s="83"/>
      <c r="K109" s="83"/>
      <c r="L109" s="84"/>
      <c r="M109" s="3"/>
      <c r="N109" s="3"/>
      <c r="O109" s="3"/>
      <c r="P109" s="3"/>
      <c r="Q109" s="3"/>
      <c r="R109" s="3"/>
      <c r="S109" s="3"/>
      <c r="T109" s="3"/>
      <c r="U109" s="3"/>
      <c r="V109" s="3"/>
      <c r="W109" s="3"/>
      <c r="X109" s="3"/>
    </row>
    <row r="110" spans="1:24" ht="19.5" thickBot="1">
      <c r="A110" s="3"/>
      <c r="B110" s="76" t="s">
        <v>150</v>
      </c>
      <c r="C110" s="77"/>
      <c r="D110" s="77"/>
      <c r="E110" s="78"/>
      <c r="F110" s="79" t="s">
        <v>151</v>
      </c>
      <c r="G110" s="80"/>
      <c r="H110" s="80"/>
      <c r="I110" s="80"/>
      <c r="J110" s="80"/>
      <c r="K110" s="80"/>
      <c r="L110" s="81"/>
      <c r="M110" s="76" t="s">
        <v>152</v>
      </c>
      <c r="N110" s="77"/>
      <c r="O110" s="77"/>
      <c r="P110" s="78"/>
      <c r="Q110" s="79" t="s">
        <v>147</v>
      </c>
      <c r="R110" s="80"/>
      <c r="S110" s="80"/>
      <c r="T110" s="80"/>
      <c r="U110" s="80"/>
      <c r="V110" s="80"/>
      <c r="W110" s="81"/>
      <c r="X110" s="3"/>
    </row>
    <row r="111" spans="1:24" ht="19.5" thickBot="1">
      <c r="A111" s="3"/>
      <c r="B111" s="76" t="s">
        <v>153</v>
      </c>
      <c r="C111" s="77"/>
      <c r="D111" s="77"/>
      <c r="E111" s="78"/>
      <c r="F111" s="79" t="s">
        <v>154</v>
      </c>
      <c r="G111" s="80"/>
      <c r="H111" s="80"/>
      <c r="I111" s="80"/>
      <c r="J111" s="80"/>
      <c r="K111" s="80"/>
      <c r="L111" s="81"/>
      <c r="M111" s="76" t="s">
        <v>155</v>
      </c>
      <c r="N111" s="77"/>
      <c r="O111" s="77"/>
      <c r="P111" s="78"/>
      <c r="Q111" s="79" t="s">
        <v>156</v>
      </c>
      <c r="R111" s="80"/>
      <c r="S111" s="80"/>
      <c r="T111" s="80"/>
      <c r="U111" s="80"/>
      <c r="V111" s="80"/>
      <c r="W111" s="81"/>
      <c r="X111" s="3"/>
    </row>
  </sheetData>
  <sheetProtection sheet="1" objects="1" scenarios="1"/>
  <mergeCells count="524">
    <mergeCell ref="AZ67:BC67"/>
    <mergeCell ref="B1:AX1"/>
    <mergeCell ref="AA2:AF2"/>
    <mergeCell ref="AG2:AX2"/>
    <mergeCell ref="B3:E3"/>
    <mergeCell ref="F3:X3"/>
    <mergeCell ref="AA3:AD4"/>
    <mergeCell ref="AE3:AF3"/>
    <mergeCell ref="AG3:AX3"/>
    <mergeCell ref="B4:E4"/>
    <mergeCell ref="F4:X4"/>
    <mergeCell ref="AG6:AX6"/>
    <mergeCell ref="B7:E7"/>
    <mergeCell ref="F7:X7"/>
    <mergeCell ref="AA7:AF7"/>
    <mergeCell ref="AG7:AM7"/>
    <mergeCell ref="AN7:AR7"/>
    <mergeCell ref="AS7:AX7"/>
    <mergeCell ref="AE4:AF4"/>
    <mergeCell ref="AG4:AX4"/>
    <mergeCell ref="B5:E5"/>
    <mergeCell ref="F5:X5"/>
    <mergeCell ref="AA5:AD6"/>
    <mergeCell ref="AE5:AF5"/>
    <mergeCell ref="AG5:AX5"/>
    <mergeCell ref="B6:E6"/>
    <mergeCell ref="F6:X6"/>
    <mergeCell ref="AE6:AF6"/>
    <mergeCell ref="AA10:AF10"/>
    <mergeCell ref="AG10:AX10"/>
    <mergeCell ref="B11:S11"/>
    <mergeCell ref="T11:X11"/>
    <mergeCell ref="B12:S12"/>
    <mergeCell ref="T12:X12"/>
    <mergeCell ref="AA8:AF8"/>
    <mergeCell ref="AG8:AM8"/>
    <mergeCell ref="AN8:AR8"/>
    <mergeCell ref="AS8:AX8"/>
    <mergeCell ref="AA9:AF9"/>
    <mergeCell ref="AG9:AX9"/>
    <mergeCell ref="AI14:AJ14"/>
    <mergeCell ref="B15:S15"/>
    <mergeCell ref="T15:W15"/>
    <mergeCell ref="Y15:AH15"/>
    <mergeCell ref="AI15:AJ15"/>
    <mergeCell ref="AL15:AT15"/>
    <mergeCell ref="B13:O14"/>
    <mergeCell ref="P13:S13"/>
    <mergeCell ref="T13:W13"/>
    <mergeCell ref="P14:S14"/>
    <mergeCell ref="T14:W14"/>
    <mergeCell ref="Y14:AH14"/>
    <mergeCell ref="AU15:AW15"/>
    <mergeCell ref="AX15:BB15"/>
    <mergeCell ref="BC15:BF15"/>
    <mergeCell ref="B16:BA16"/>
    <mergeCell ref="AC23:AG23"/>
    <mergeCell ref="AH23:AL23"/>
    <mergeCell ref="AM23:AQ23"/>
    <mergeCell ref="AR23:AV23"/>
    <mergeCell ref="AW23:BA23"/>
    <mergeCell ref="BB23:BF23"/>
    <mergeCell ref="J21:N21"/>
    <mergeCell ref="O21:T21"/>
    <mergeCell ref="B23:C23"/>
    <mergeCell ref="D23:L23"/>
    <mergeCell ref="M23:T23"/>
    <mergeCell ref="U23:AB23"/>
    <mergeCell ref="B21:I21"/>
    <mergeCell ref="AM24:AQ24"/>
    <mergeCell ref="AR24:AV24"/>
    <mergeCell ref="AW24:BA24"/>
    <mergeCell ref="BB24:BF24"/>
    <mergeCell ref="B25:C25"/>
    <mergeCell ref="D25:L25"/>
    <mergeCell ref="M25:T25"/>
    <mergeCell ref="U25:AB25"/>
    <mergeCell ref="AC25:AG25"/>
    <mergeCell ref="AH25:AL25"/>
    <mergeCell ref="B24:C24"/>
    <mergeCell ref="D24:L24"/>
    <mergeCell ref="M24:T24"/>
    <mergeCell ref="U24:AB24"/>
    <mergeCell ref="AC24:AG24"/>
    <mergeCell ref="AH24:AL24"/>
    <mergeCell ref="AM25:AQ25"/>
    <mergeCell ref="AR25:AV25"/>
    <mergeCell ref="AW25:BA25"/>
    <mergeCell ref="BB25:BF25"/>
    <mergeCell ref="BB26:BF26"/>
    <mergeCell ref="B27:C27"/>
    <mergeCell ref="D27:L27"/>
    <mergeCell ref="M27:T27"/>
    <mergeCell ref="U27:AB27"/>
    <mergeCell ref="AC27:AG27"/>
    <mergeCell ref="AH27:AL27"/>
    <mergeCell ref="AM27:AQ27"/>
    <mergeCell ref="AR27:AV27"/>
    <mergeCell ref="AW27:BA27"/>
    <mergeCell ref="BB27:BF27"/>
    <mergeCell ref="B26:C26"/>
    <mergeCell ref="D26:L26"/>
    <mergeCell ref="M26:T26"/>
    <mergeCell ref="U26:AB26"/>
    <mergeCell ref="AC26:AG26"/>
    <mergeCell ref="AH26:AL26"/>
    <mergeCell ref="AM26:AQ26"/>
    <mergeCell ref="AR26:AV26"/>
    <mergeCell ref="AW26:BA26"/>
    <mergeCell ref="BB28:BF28"/>
    <mergeCell ref="B29:C29"/>
    <mergeCell ref="D29:L29"/>
    <mergeCell ref="M29:T29"/>
    <mergeCell ref="U29:AB29"/>
    <mergeCell ref="AC29:AG29"/>
    <mergeCell ref="AH29:AL29"/>
    <mergeCell ref="AM29:AQ29"/>
    <mergeCell ref="AR29:AV29"/>
    <mergeCell ref="AW29:BA29"/>
    <mergeCell ref="BB29:BF29"/>
    <mergeCell ref="B28:C28"/>
    <mergeCell ref="D28:L28"/>
    <mergeCell ref="M28:T28"/>
    <mergeCell ref="U28:AB28"/>
    <mergeCell ref="AC28:AG28"/>
    <mergeCell ref="AH28:AL28"/>
    <mergeCell ref="AM28:AQ28"/>
    <mergeCell ref="AR28:AV28"/>
    <mergeCell ref="AW28:BA28"/>
    <mergeCell ref="BB30:BF30"/>
    <mergeCell ref="B31:C31"/>
    <mergeCell ref="D31:L31"/>
    <mergeCell ref="M31:T31"/>
    <mergeCell ref="U31:AB31"/>
    <mergeCell ref="AC31:AG31"/>
    <mergeCell ref="AH31:AL31"/>
    <mergeCell ref="AM31:AQ31"/>
    <mergeCell ref="AR31:AV31"/>
    <mergeCell ref="AW31:BA31"/>
    <mergeCell ref="BB31:BF31"/>
    <mergeCell ref="B30:C30"/>
    <mergeCell ref="D30:L30"/>
    <mergeCell ref="M30:T30"/>
    <mergeCell ref="U30:AB30"/>
    <mergeCell ref="AC30:AG30"/>
    <mergeCell ref="AH30:AL30"/>
    <mergeCell ref="AM30:AQ30"/>
    <mergeCell ref="AR30:AV30"/>
    <mergeCell ref="AW30:BA30"/>
    <mergeCell ref="C35:Y35"/>
    <mergeCell ref="BB32:BF32"/>
    <mergeCell ref="B33:C33"/>
    <mergeCell ref="D33:L33"/>
    <mergeCell ref="M33:T33"/>
    <mergeCell ref="U33:AB33"/>
    <mergeCell ref="AC33:AG33"/>
    <mergeCell ref="AH33:AL33"/>
    <mergeCell ref="AM33:AQ33"/>
    <mergeCell ref="AR33:AV33"/>
    <mergeCell ref="AW33:BA33"/>
    <mergeCell ref="BB33:BF33"/>
    <mergeCell ref="B32:C32"/>
    <mergeCell ref="D32:L32"/>
    <mergeCell ref="M32:T32"/>
    <mergeCell ref="U32:AB32"/>
    <mergeCell ref="AC32:AG32"/>
    <mergeCell ref="AH32:AL32"/>
    <mergeCell ref="AM32:AQ32"/>
    <mergeCell ref="AR32:AV32"/>
    <mergeCell ref="AW32:BA32"/>
    <mergeCell ref="AW36:AX36"/>
    <mergeCell ref="B37:C37"/>
    <mergeCell ref="D37:H37"/>
    <mergeCell ref="I37:L37"/>
    <mergeCell ref="M37:T37"/>
    <mergeCell ref="U37:Y37"/>
    <mergeCell ref="Z37:AD37"/>
    <mergeCell ref="AE37:AI37"/>
    <mergeCell ref="AJ37:AQ37"/>
    <mergeCell ref="AW37:AX37"/>
    <mergeCell ref="B36:C36"/>
    <mergeCell ref="D36:H36"/>
    <mergeCell ref="I36:L36"/>
    <mergeCell ref="M36:T36"/>
    <mergeCell ref="U36:Y36"/>
    <mergeCell ref="Z36:AD36"/>
    <mergeCell ref="AE36:AI36"/>
    <mergeCell ref="AJ36:AQ36"/>
    <mergeCell ref="B38:C38"/>
    <mergeCell ref="D38:H38"/>
    <mergeCell ref="I38:L38"/>
    <mergeCell ref="M38:T38"/>
    <mergeCell ref="U38:Y38"/>
    <mergeCell ref="Z38:AD38"/>
    <mergeCell ref="AE38:AI38"/>
    <mergeCell ref="AJ38:AQ38"/>
    <mergeCell ref="AW38:AX38"/>
    <mergeCell ref="B39:C39"/>
    <mergeCell ref="D39:H39"/>
    <mergeCell ref="I39:L39"/>
    <mergeCell ref="M39:T39"/>
    <mergeCell ref="U39:Y39"/>
    <mergeCell ref="Z39:AD39"/>
    <mergeCell ref="AE39:AI39"/>
    <mergeCell ref="AJ39:AQ39"/>
    <mergeCell ref="AW39:AX39"/>
    <mergeCell ref="B40:C40"/>
    <mergeCell ref="D40:H40"/>
    <mergeCell ref="I40:L40"/>
    <mergeCell ref="M40:T40"/>
    <mergeCell ref="U40:Y40"/>
    <mergeCell ref="Z40:AD40"/>
    <mergeCell ref="AE40:AI40"/>
    <mergeCell ref="AJ40:AQ40"/>
    <mergeCell ref="AW40:AX40"/>
    <mergeCell ref="AE41:AI41"/>
    <mergeCell ref="AJ41:AQ41"/>
    <mergeCell ref="AW41:AX41"/>
    <mergeCell ref="B42:C42"/>
    <mergeCell ref="D42:H42"/>
    <mergeCell ref="I42:L42"/>
    <mergeCell ref="M42:T42"/>
    <mergeCell ref="U42:Y42"/>
    <mergeCell ref="Z42:AD42"/>
    <mergeCell ref="AE42:AI42"/>
    <mergeCell ref="B41:C41"/>
    <mergeCell ref="D41:H41"/>
    <mergeCell ref="I41:L41"/>
    <mergeCell ref="M41:T41"/>
    <mergeCell ref="U41:Y41"/>
    <mergeCell ref="Z41:AD41"/>
    <mergeCell ref="AJ42:AQ42"/>
    <mergeCell ref="AW42:AX42"/>
    <mergeCell ref="B43:C43"/>
    <mergeCell ref="D43:H43"/>
    <mergeCell ref="I43:L43"/>
    <mergeCell ref="M43:T43"/>
    <mergeCell ref="U43:Y43"/>
    <mergeCell ref="Z43:AD43"/>
    <mergeCell ref="AE43:AI43"/>
    <mergeCell ref="AJ43:AQ43"/>
    <mergeCell ref="AW43:AX43"/>
    <mergeCell ref="B44:C44"/>
    <mergeCell ref="D44:H44"/>
    <mergeCell ref="I44:L44"/>
    <mergeCell ref="M44:T44"/>
    <mergeCell ref="U44:Y44"/>
    <mergeCell ref="Z44:AD44"/>
    <mergeCell ref="AE44:AI44"/>
    <mergeCell ref="AJ44:AQ44"/>
    <mergeCell ref="AW44:AX44"/>
    <mergeCell ref="AJ46:AQ46"/>
    <mergeCell ref="AW46:AX46"/>
    <mergeCell ref="B49:C49"/>
    <mergeCell ref="D49:L49"/>
    <mergeCell ref="M49:Q49"/>
    <mergeCell ref="R49:AP49"/>
    <mergeCell ref="AE45:AI45"/>
    <mergeCell ref="AJ45:AQ45"/>
    <mergeCell ref="AW45:AX45"/>
    <mergeCell ref="B46:C46"/>
    <mergeCell ref="D46:H46"/>
    <mergeCell ref="I46:L46"/>
    <mergeCell ref="M46:T46"/>
    <mergeCell ref="U46:Y46"/>
    <mergeCell ref="Z46:AD46"/>
    <mergeCell ref="AE46:AI46"/>
    <mergeCell ref="B45:C45"/>
    <mergeCell ref="D45:H45"/>
    <mergeCell ref="I45:L45"/>
    <mergeCell ref="M45:T45"/>
    <mergeCell ref="U45:Y45"/>
    <mergeCell ref="Z45:AD45"/>
    <mergeCell ref="B52:C52"/>
    <mergeCell ref="D52:L52"/>
    <mergeCell ref="M52:Q52"/>
    <mergeCell ref="R52:AP52"/>
    <mergeCell ref="B53:C53"/>
    <mergeCell ref="D53:L53"/>
    <mergeCell ref="M53:Q53"/>
    <mergeCell ref="R53:AP53"/>
    <mergeCell ref="B50:C50"/>
    <mergeCell ref="D50:L50"/>
    <mergeCell ref="M50:Q50"/>
    <mergeCell ref="R50:AP50"/>
    <mergeCell ref="B51:C51"/>
    <mergeCell ref="D51:L51"/>
    <mergeCell ref="M51:Q51"/>
    <mergeCell ref="R51:AP51"/>
    <mergeCell ref="B56:C56"/>
    <mergeCell ref="D56:L56"/>
    <mergeCell ref="M56:Q56"/>
    <mergeCell ref="R56:AP56"/>
    <mergeCell ref="B57:C57"/>
    <mergeCell ref="D57:L57"/>
    <mergeCell ref="M57:Q57"/>
    <mergeCell ref="R57:AP57"/>
    <mergeCell ref="B54:C54"/>
    <mergeCell ref="D54:L54"/>
    <mergeCell ref="M54:Q54"/>
    <mergeCell ref="R54:AP54"/>
    <mergeCell ref="B55:C55"/>
    <mergeCell ref="D55:L55"/>
    <mergeCell ref="M55:Q55"/>
    <mergeCell ref="R55:AP55"/>
    <mergeCell ref="N61:R61"/>
    <mergeCell ref="S61:X61"/>
    <mergeCell ref="C62:M62"/>
    <mergeCell ref="N63:S63"/>
    <mergeCell ref="T63:W63"/>
    <mergeCell ref="AV63:BC63"/>
    <mergeCell ref="B58:C58"/>
    <mergeCell ref="D58:L58"/>
    <mergeCell ref="M58:Q58"/>
    <mergeCell ref="R58:AP58"/>
    <mergeCell ref="B59:C59"/>
    <mergeCell ref="D59:L59"/>
    <mergeCell ref="M59:Q59"/>
    <mergeCell ref="R59:AP59"/>
    <mergeCell ref="B61:H61"/>
    <mergeCell ref="AF64:AI64"/>
    <mergeCell ref="AJ64:AM64"/>
    <mergeCell ref="AN64:AQ64"/>
    <mergeCell ref="AR64:AU64"/>
    <mergeCell ref="AV64:AY64"/>
    <mergeCell ref="AZ64:BC64"/>
    <mergeCell ref="C64:M64"/>
    <mergeCell ref="N64:P64"/>
    <mergeCell ref="Q64:S64"/>
    <mergeCell ref="T64:W64"/>
    <mergeCell ref="X64:AA64"/>
    <mergeCell ref="AB64:AE64"/>
    <mergeCell ref="AF65:AI65"/>
    <mergeCell ref="AJ65:AM65"/>
    <mergeCell ref="AN65:AQ65"/>
    <mergeCell ref="AR65:AU65"/>
    <mergeCell ref="AV65:AY65"/>
    <mergeCell ref="AZ65:BC65"/>
    <mergeCell ref="C65:M65"/>
    <mergeCell ref="N65:P65"/>
    <mergeCell ref="Q65:S65"/>
    <mergeCell ref="T65:W65"/>
    <mergeCell ref="X65:AA65"/>
    <mergeCell ref="AB65:AE65"/>
    <mergeCell ref="AF66:AI66"/>
    <mergeCell ref="AJ66:AM66"/>
    <mergeCell ref="AN66:AQ66"/>
    <mergeCell ref="AR66:AU66"/>
    <mergeCell ref="AV66:AY66"/>
    <mergeCell ref="AZ66:BC66"/>
    <mergeCell ref="C66:M66"/>
    <mergeCell ref="N66:P66"/>
    <mergeCell ref="Q66:S66"/>
    <mergeCell ref="T66:W66"/>
    <mergeCell ref="X66:AA66"/>
    <mergeCell ref="AB66:AE66"/>
    <mergeCell ref="AF67:AI67"/>
    <mergeCell ref="AJ67:AM67"/>
    <mergeCell ref="AN67:AQ67"/>
    <mergeCell ref="AR67:AU67"/>
    <mergeCell ref="AV67:AY67"/>
    <mergeCell ref="C67:M67"/>
    <mergeCell ref="N67:P67"/>
    <mergeCell ref="Q67:S67"/>
    <mergeCell ref="T67:W67"/>
    <mergeCell ref="X67:AA67"/>
    <mergeCell ref="AB67:AE67"/>
    <mergeCell ref="AF68:AI68"/>
    <mergeCell ref="AJ68:AM68"/>
    <mergeCell ref="AN68:AQ68"/>
    <mergeCell ref="AR68:AU68"/>
    <mergeCell ref="AV68:AY68"/>
    <mergeCell ref="AZ68:BC68"/>
    <mergeCell ref="C68:M68"/>
    <mergeCell ref="N68:P68"/>
    <mergeCell ref="Q68:S68"/>
    <mergeCell ref="T68:W68"/>
    <mergeCell ref="X68:AA68"/>
    <mergeCell ref="AB68:AE68"/>
    <mergeCell ref="AF69:AI69"/>
    <mergeCell ref="AJ69:AM69"/>
    <mergeCell ref="AN69:AQ69"/>
    <mergeCell ref="AR69:AU69"/>
    <mergeCell ref="AV69:AY69"/>
    <mergeCell ref="AZ69:BC69"/>
    <mergeCell ref="C69:M69"/>
    <mergeCell ref="N69:P69"/>
    <mergeCell ref="Q69:S69"/>
    <mergeCell ref="T69:W69"/>
    <mergeCell ref="X69:AA69"/>
    <mergeCell ref="AB69:AE69"/>
    <mergeCell ref="AN70:AQ70"/>
    <mergeCell ref="AR70:AU70"/>
    <mergeCell ref="AV70:AY70"/>
    <mergeCell ref="AZ70:BC70"/>
    <mergeCell ref="C70:M70"/>
    <mergeCell ref="N70:P70"/>
    <mergeCell ref="Q70:S70"/>
    <mergeCell ref="T70:W70"/>
    <mergeCell ref="X70:AA70"/>
    <mergeCell ref="AB70:AE70"/>
    <mergeCell ref="C72:M72"/>
    <mergeCell ref="N73:S73"/>
    <mergeCell ref="T73:W73"/>
    <mergeCell ref="C74:M74"/>
    <mergeCell ref="N74:P74"/>
    <mergeCell ref="Q74:S74"/>
    <mergeCell ref="T74:W74"/>
    <mergeCell ref="AF70:AI70"/>
    <mergeCell ref="AJ70:AM70"/>
    <mergeCell ref="AV74:AY74"/>
    <mergeCell ref="C75:M75"/>
    <mergeCell ref="N75:P75"/>
    <mergeCell ref="Q75:S75"/>
    <mergeCell ref="T75:W75"/>
    <mergeCell ref="X75:AA75"/>
    <mergeCell ref="AB75:AE75"/>
    <mergeCell ref="AF75:AI75"/>
    <mergeCell ref="AJ75:AM75"/>
    <mergeCell ref="AN75:AQ75"/>
    <mergeCell ref="X74:AA74"/>
    <mergeCell ref="AB74:AE74"/>
    <mergeCell ref="AF74:AI74"/>
    <mergeCell ref="AJ74:AM74"/>
    <mergeCell ref="AN74:AQ74"/>
    <mergeCell ref="AR74:AU74"/>
    <mergeCell ref="AR75:AU75"/>
    <mergeCell ref="AV75:AY75"/>
    <mergeCell ref="AR76:AU76"/>
    <mergeCell ref="AV76:AY76"/>
    <mergeCell ref="C77:M77"/>
    <mergeCell ref="N77:P77"/>
    <mergeCell ref="Q77:S77"/>
    <mergeCell ref="T77:W77"/>
    <mergeCell ref="X77:AA77"/>
    <mergeCell ref="AB77:AE77"/>
    <mergeCell ref="AF77:AI77"/>
    <mergeCell ref="AJ77:AM77"/>
    <mergeCell ref="AN77:AQ77"/>
    <mergeCell ref="AR77:AU77"/>
    <mergeCell ref="AV77:AY77"/>
    <mergeCell ref="C76:M76"/>
    <mergeCell ref="N76:P76"/>
    <mergeCell ref="Q76:S76"/>
    <mergeCell ref="T76:W76"/>
    <mergeCell ref="X76:AA76"/>
    <mergeCell ref="AB76:AE76"/>
    <mergeCell ref="AF76:AI76"/>
    <mergeCell ref="AJ76:AM76"/>
    <mergeCell ref="AN76:AQ76"/>
    <mergeCell ref="C93:J93"/>
    <mergeCell ref="K93:BA93"/>
    <mergeCell ref="AF78:AI78"/>
    <mergeCell ref="AJ78:AM78"/>
    <mergeCell ref="AN78:AQ78"/>
    <mergeCell ref="AR78:AU78"/>
    <mergeCell ref="AV78:AY78"/>
    <mergeCell ref="B83:K83"/>
    <mergeCell ref="C78:M78"/>
    <mergeCell ref="N78:P78"/>
    <mergeCell ref="Q78:S78"/>
    <mergeCell ref="T78:W78"/>
    <mergeCell ref="X78:AA78"/>
    <mergeCell ref="AB78:AE78"/>
    <mergeCell ref="B84:K84"/>
    <mergeCell ref="C92:J92"/>
    <mergeCell ref="K92:BA92"/>
    <mergeCell ref="L83:AZ83"/>
    <mergeCell ref="L84:AZ84"/>
    <mergeCell ref="AP94:AT94"/>
    <mergeCell ref="AU94:BA94"/>
    <mergeCell ref="C95:J95"/>
    <mergeCell ref="K95:R95"/>
    <mergeCell ref="S95:W95"/>
    <mergeCell ref="X95:AB95"/>
    <mergeCell ref="AC95:AJ95"/>
    <mergeCell ref="AK95:AO95"/>
    <mergeCell ref="AP95:AT95"/>
    <mergeCell ref="AU95:BA95"/>
    <mergeCell ref="C94:J94"/>
    <mergeCell ref="K94:R94"/>
    <mergeCell ref="S94:W94"/>
    <mergeCell ref="X94:AB94"/>
    <mergeCell ref="AC94:AJ94"/>
    <mergeCell ref="AK94:AO94"/>
    <mergeCell ref="C101:F101"/>
    <mergeCell ref="G101:M101"/>
    <mergeCell ref="N101:Q101"/>
    <mergeCell ref="R101:X101"/>
    <mergeCell ref="AP96:AT96"/>
    <mergeCell ref="AU96:BA96"/>
    <mergeCell ref="A98:E98"/>
    <mergeCell ref="B100:F100"/>
    <mergeCell ref="G100:M100"/>
    <mergeCell ref="N100:Q100"/>
    <mergeCell ref="R100:X100"/>
    <mergeCell ref="C96:J96"/>
    <mergeCell ref="K96:R96"/>
    <mergeCell ref="S96:W96"/>
    <mergeCell ref="X96:AB96"/>
    <mergeCell ref="AC96:AJ96"/>
    <mergeCell ref="AK96:AO96"/>
    <mergeCell ref="B105:E105"/>
    <mergeCell ref="F105:L105"/>
    <mergeCell ref="M105:P105"/>
    <mergeCell ref="Q105:W105"/>
    <mergeCell ref="B106:E106"/>
    <mergeCell ref="F106:L106"/>
    <mergeCell ref="M106:P106"/>
    <mergeCell ref="Q106:W106"/>
    <mergeCell ref="A103:W103"/>
    <mergeCell ref="B104:E104"/>
    <mergeCell ref="F104:L104"/>
    <mergeCell ref="B111:E111"/>
    <mergeCell ref="F111:L111"/>
    <mergeCell ref="M111:P111"/>
    <mergeCell ref="Q111:W111"/>
    <mergeCell ref="A108:W108"/>
    <mergeCell ref="B109:E109"/>
    <mergeCell ref="F109:L109"/>
    <mergeCell ref="B110:E110"/>
    <mergeCell ref="F110:L110"/>
    <mergeCell ref="M110:P110"/>
    <mergeCell ref="Q110:W110"/>
  </mergeCells>
  <phoneticPr fontId="6"/>
  <dataValidations count="1">
    <dataValidation type="list" allowBlank="1" showInputMessage="1" showErrorMessage="1" sqref="T11:X11" xr:uid="{7FFCEA49-B73D-4C86-B244-920C8CE2F621}">
      <formula1>"税抜き,税込み"</formula1>
    </dataValidation>
  </dataValidations>
  <hyperlinks>
    <hyperlink ref="AU95" r:id="rId1" xr:uid="{EC38D327-B76A-4047-B2E2-4275DB709AD1}"/>
    <hyperlink ref="AU96" r:id="rId2" xr:uid="{4FCD051B-204C-4BFB-B8AF-97687F6A6C2C}"/>
  </hyperlinks>
  <pageMargins left="0.7" right="0.7" top="0.75" bottom="0.75" header="0.3" footer="0.3"/>
  <pageSetup paperSize="9" scale="64" fitToHeight="0" orientation="portrait" r:id="rId3"/>
  <rowBreaks count="1" manualBreakCount="1">
    <brk id="71" max="57"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L111"/>
  <sheetViews>
    <sheetView zoomScaleNormal="100" zoomScaleSheetLayoutView="100" workbookViewId="0">
      <selection activeCell="AF64" sqref="AF64:AI64"/>
    </sheetView>
  </sheetViews>
  <sheetFormatPr defaultColWidth="9" defaultRowHeight="18.75"/>
  <cols>
    <col min="1" max="1" width="3.42578125" style="1" customWidth="1"/>
    <col min="2" max="2" width="2.42578125" style="6" customWidth="1"/>
    <col min="3" max="12" width="2.42578125" style="1" customWidth="1"/>
    <col min="13" max="17" width="2.7109375" style="1" customWidth="1"/>
    <col min="18" max="21" width="2.42578125" style="1" customWidth="1"/>
    <col min="22" max="22" width="3.5703125" style="1" customWidth="1"/>
    <col min="23" max="27" width="2.42578125" style="1" customWidth="1"/>
    <col min="28" max="28" width="3.42578125" style="1" customWidth="1"/>
    <col min="29" max="100" width="2.42578125" style="1" customWidth="1"/>
    <col min="101" max="101" width="9" style="1" customWidth="1"/>
    <col min="102" max="16384" width="9" style="1"/>
  </cols>
  <sheetData>
    <row r="1" spans="2:59" ht="27" customHeight="1">
      <c r="B1" s="234" t="s">
        <v>158</v>
      </c>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row>
    <row r="2" spans="2:59">
      <c r="B2" s="2"/>
      <c r="C2" s="3"/>
      <c r="D2" s="3"/>
      <c r="E2" s="3"/>
      <c r="F2" s="3"/>
      <c r="G2" s="3"/>
      <c r="H2" s="3"/>
      <c r="I2" s="3"/>
      <c r="J2" s="3"/>
      <c r="K2" s="3"/>
      <c r="L2" s="3"/>
      <c r="M2" s="3"/>
      <c r="N2" s="3"/>
      <c r="O2" s="3"/>
      <c r="P2" s="3"/>
      <c r="Q2" s="3"/>
      <c r="R2" s="3"/>
      <c r="S2" s="3"/>
      <c r="T2" s="3"/>
      <c r="U2" s="3"/>
      <c r="V2" s="3"/>
      <c r="W2" s="3"/>
      <c r="X2" s="3"/>
      <c r="Y2" s="3"/>
      <c r="Z2" s="3"/>
      <c r="AA2" s="87" t="s">
        <v>1</v>
      </c>
      <c r="AB2" s="87"/>
      <c r="AC2" s="87"/>
      <c r="AD2" s="87"/>
      <c r="AE2" s="87"/>
      <c r="AF2" s="87"/>
      <c r="AG2" s="288"/>
      <c r="AH2" s="288"/>
      <c r="AI2" s="288"/>
      <c r="AJ2" s="288"/>
      <c r="AK2" s="288"/>
      <c r="AL2" s="288"/>
      <c r="AM2" s="288"/>
      <c r="AN2" s="288"/>
      <c r="AO2" s="288"/>
      <c r="AP2" s="288"/>
      <c r="AQ2" s="288"/>
      <c r="AR2" s="288"/>
      <c r="AS2" s="288"/>
      <c r="AT2" s="288"/>
      <c r="AU2" s="288"/>
      <c r="AV2" s="288"/>
      <c r="AW2" s="288"/>
      <c r="AX2" s="288"/>
      <c r="AY2" s="3"/>
      <c r="AZ2" s="3"/>
      <c r="BA2" s="3"/>
      <c r="BB2" s="3"/>
      <c r="BC2" s="3"/>
      <c r="BD2" s="3"/>
      <c r="BE2" s="3"/>
      <c r="BF2" s="3"/>
    </row>
    <row r="3" spans="2:59">
      <c r="B3" s="155" t="s">
        <v>3</v>
      </c>
      <c r="C3" s="156"/>
      <c r="D3" s="156"/>
      <c r="E3" s="157"/>
      <c r="F3" s="239"/>
      <c r="G3" s="240"/>
      <c r="H3" s="240"/>
      <c r="I3" s="240"/>
      <c r="J3" s="240"/>
      <c r="K3" s="240"/>
      <c r="L3" s="240"/>
      <c r="M3" s="240"/>
      <c r="N3" s="240"/>
      <c r="O3" s="240"/>
      <c r="P3" s="240"/>
      <c r="Q3" s="240"/>
      <c r="R3" s="240"/>
      <c r="S3" s="240"/>
      <c r="T3" s="240"/>
      <c r="U3" s="240"/>
      <c r="V3" s="240"/>
      <c r="W3" s="240"/>
      <c r="X3" s="241"/>
      <c r="Y3" s="3"/>
      <c r="Z3" s="3"/>
      <c r="AA3" s="87" t="s">
        <v>4</v>
      </c>
      <c r="AB3" s="87"/>
      <c r="AC3" s="87"/>
      <c r="AD3" s="87"/>
      <c r="AE3" s="87" t="s">
        <v>5</v>
      </c>
      <c r="AF3" s="87"/>
      <c r="AG3" s="259"/>
      <c r="AH3" s="259"/>
      <c r="AI3" s="259"/>
      <c r="AJ3" s="259"/>
      <c r="AK3" s="259"/>
      <c r="AL3" s="259"/>
      <c r="AM3" s="259"/>
      <c r="AN3" s="259"/>
      <c r="AO3" s="259"/>
      <c r="AP3" s="259"/>
      <c r="AQ3" s="259"/>
      <c r="AR3" s="259"/>
      <c r="AS3" s="259"/>
      <c r="AT3" s="259"/>
      <c r="AU3" s="259"/>
      <c r="AV3" s="259"/>
      <c r="AW3" s="259"/>
      <c r="AX3" s="259"/>
      <c r="AY3" s="3"/>
      <c r="AZ3" s="3"/>
      <c r="BA3" s="3"/>
      <c r="BB3" s="3"/>
      <c r="BC3" s="3"/>
      <c r="BD3" s="3"/>
      <c r="BE3" s="3"/>
      <c r="BF3" s="3"/>
    </row>
    <row r="4" spans="2:59">
      <c r="B4" s="155" t="s">
        <v>7</v>
      </c>
      <c r="C4" s="156"/>
      <c r="D4" s="156"/>
      <c r="E4" s="157"/>
      <c r="F4" s="289"/>
      <c r="G4" s="290"/>
      <c r="H4" s="290"/>
      <c r="I4" s="290"/>
      <c r="J4" s="290"/>
      <c r="K4" s="290"/>
      <c r="L4" s="290"/>
      <c r="M4" s="290"/>
      <c r="N4" s="290"/>
      <c r="O4" s="290"/>
      <c r="P4" s="290"/>
      <c r="Q4" s="290"/>
      <c r="R4" s="290"/>
      <c r="S4" s="290"/>
      <c r="T4" s="290"/>
      <c r="U4" s="290"/>
      <c r="V4" s="290"/>
      <c r="W4" s="290"/>
      <c r="X4" s="291"/>
      <c r="Y4" s="3"/>
      <c r="Z4" s="3"/>
      <c r="AA4" s="87"/>
      <c r="AB4" s="87"/>
      <c r="AC4" s="87"/>
      <c r="AD4" s="87"/>
      <c r="AE4" s="87" t="s">
        <v>8</v>
      </c>
      <c r="AF4" s="87"/>
      <c r="AG4" s="259"/>
      <c r="AH4" s="259"/>
      <c r="AI4" s="259"/>
      <c r="AJ4" s="259"/>
      <c r="AK4" s="259"/>
      <c r="AL4" s="259"/>
      <c r="AM4" s="259"/>
      <c r="AN4" s="259"/>
      <c r="AO4" s="259"/>
      <c r="AP4" s="259"/>
      <c r="AQ4" s="259"/>
      <c r="AR4" s="259"/>
      <c r="AS4" s="259"/>
      <c r="AT4" s="259"/>
      <c r="AU4" s="259"/>
      <c r="AV4" s="259"/>
      <c r="AW4" s="259"/>
      <c r="AX4" s="259"/>
      <c r="AY4" s="3"/>
      <c r="AZ4" s="3"/>
      <c r="BA4" s="3"/>
      <c r="BB4" s="3"/>
      <c r="BC4" s="3"/>
      <c r="BD4" s="3"/>
      <c r="BE4" s="3"/>
      <c r="BF4" s="3"/>
    </row>
    <row r="5" spans="2:59">
      <c r="B5" s="155" t="s">
        <v>5</v>
      </c>
      <c r="C5" s="156"/>
      <c r="D5" s="156"/>
      <c r="E5" s="157"/>
      <c r="F5" s="269"/>
      <c r="G5" s="270"/>
      <c r="H5" s="270"/>
      <c r="I5" s="270"/>
      <c r="J5" s="270"/>
      <c r="K5" s="270"/>
      <c r="L5" s="270"/>
      <c r="M5" s="270"/>
      <c r="N5" s="270"/>
      <c r="O5" s="270"/>
      <c r="P5" s="270"/>
      <c r="Q5" s="270"/>
      <c r="R5" s="270"/>
      <c r="S5" s="270"/>
      <c r="T5" s="270"/>
      <c r="U5" s="270"/>
      <c r="V5" s="270"/>
      <c r="W5" s="270"/>
      <c r="X5" s="271"/>
      <c r="Y5" s="3"/>
      <c r="Z5" s="3"/>
      <c r="AA5" s="87" t="s">
        <v>10</v>
      </c>
      <c r="AB5" s="87"/>
      <c r="AC5" s="87"/>
      <c r="AD5" s="87"/>
      <c r="AE5" s="87" t="s">
        <v>11</v>
      </c>
      <c r="AF5" s="87"/>
      <c r="AG5" s="259"/>
      <c r="AH5" s="259"/>
      <c r="AI5" s="259"/>
      <c r="AJ5" s="259"/>
      <c r="AK5" s="259"/>
      <c r="AL5" s="259"/>
      <c r="AM5" s="259"/>
      <c r="AN5" s="259"/>
      <c r="AO5" s="259"/>
      <c r="AP5" s="259"/>
      <c r="AQ5" s="259"/>
      <c r="AR5" s="259"/>
      <c r="AS5" s="259"/>
      <c r="AT5" s="259"/>
      <c r="AU5" s="259"/>
      <c r="AV5" s="259"/>
      <c r="AW5" s="259"/>
      <c r="AX5" s="259"/>
      <c r="AY5" s="3"/>
      <c r="AZ5" s="3"/>
      <c r="BA5" s="3"/>
      <c r="BB5" s="3"/>
      <c r="BC5" s="3"/>
      <c r="BD5" s="3"/>
      <c r="BE5" s="3"/>
      <c r="BF5" s="3"/>
    </row>
    <row r="6" spans="2:59">
      <c r="B6" s="155" t="s">
        <v>13</v>
      </c>
      <c r="C6" s="156"/>
      <c r="D6" s="156"/>
      <c r="E6" s="157"/>
      <c r="F6" s="269"/>
      <c r="G6" s="270"/>
      <c r="H6" s="270"/>
      <c r="I6" s="270"/>
      <c r="J6" s="270"/>
      <c r="K6" s="270"/>
      <c r="L6" s="270"/>
      <c r="M6" s="270"/>
      <c r="N6" s="270"/>
      <c r="O6" s="270"/>
      <c r="P6" s="270"/>
      <c r="Q6" s="270"/>
      <c r="R6" s="270"/>
      <c r="S6" s="270"/>
      <c r="T6" s="270"/>
      <c r="U6" s="270"/>
      <c r="V6" s="270"/>
      <c r="W6" s="270"/>
      <c r="X6" s="271"/>
      <c r="Y6" s="3"/>
      <c r="Z6" s="3"/>
      <c r="AA6" s="87"/>
      <c r="AB6" s="87"/>
      <c r="AC6" s="87"/>
      <c r="AD6" s="87"/>
      <c r="AE6" s="87" t="s">
        <v>8</v>
      </c>
      <c r="AF6" s="87"/>
      <c r="AG6" s="259"/>
      <c r="AH6" s="259"/>
      <c r="AI6" s="259"/>
      <c r="AJ6" s="259"/>
      <c r="AK6" s="259"/>
      <c r="AL6" s="259"/>
      <c r="AM6" s="259"/>
      <c r="AN6" s="259"/>
      <c r="AO6" s="259"/>
      <c r="AP6" s="259"/>
      <c r="AQ6" s="259"/>
      <c r="AR6" s="259"/>
      <c r="AS6" s="259"/>
      <c r="AT6" s="259"/>
      <c r="AU6" s="259"/>
      <c r="AV6" s="259"/>
      <c r="AW6" s="259"/>
      <c r="AX6" s="259"/>
      <c r="AY6" s="3"/>
      <c r="AZ6" s="3"/>
      <c r="BA6" s="3"/>
      <c r="BB6" s="3"/>
      <c r="BC6" s="3"/>
      <c r="BD6" s="3"/>
      <c r="BE6" s="3"/>
      <c r="BF6" s="3"/>
    </row>
    <row r="7" spans="2:59">
      <c r="B7" s="87" t="s">
        <v>16</v>
      </c>
      <c r="C7" s="87"/>
      <c r="D7" s="87"/>
      <c r="E7" s="87"/>
      <c r="F7" s="259"/>
      <c r="G7" s="259"/>
      <c r="H7" s="259"/>
      <c r="I7" s="259"/>
      <c r="J7" s="259"/>
      <c r="K7" s="259"/>
      <c r="L7" s="259"/>
      <c r="M7" s="259"/>
      <c r="N7" s="259"/>
      <c r="O7" s="259"/>
      <c r="P7" s="259"/>
      <c r="Q7" s="259"/>
      <c r="R7" s="259"/>
      <c r="S7" s="259"/>
      <c r="T7" s="259"/>
      <c r="U7" s="259"/>
      <c r="V7" s="259"/>
      <c r="W7" s="259"/>
      <c r="X7" s="259"/>
      <c r="Y7" s="3"/>
      <c r="Z7" s="3"/>
      <c r="AA7" s="87" t="s">
        <v>18</v>
      </c>
      <c r="AB7" s="87"/>
      <c r="AC7" s="87"/>
      <c r="AD7" s="87"/>
      <c r="AE7" s="87"/>
      <c r="AF7" s="87"/>
      <c r="AG7" s="269"/>
      <c r="AH7" s="270"/>
      <c r="AI7" s="270"/>
      <c r="AJ7" s="270"/>
      <c r="AK7" s="270"/>
      <c r="AL7" s="270"/>
      <c r="AM7" s="271"/>
      <c r="AN7" s="155" t="s">
        <v>159</v>
      </c>
      <c r="AO7" s="156"/>
      <c r="AP7" s="156"/>
      <c r="AQ7" s="156"/>
      <c r="AR7" s="157"/>
      <c r="AS7" s="281"/>
      <c r="AT7" s="282"/>
      <c r="AU7" s="282"/>
      <c r="AV7" s="282"/>
      <c r="AW7" s="282"/>
      <c r="AX7" s="282"/>
      <c r="AY7" s="3"/>
      <c r="AZ7" s="3"/>
      <c r="BA7" s="3"/>
      <c r="BB7" s="3"/>
      <c r="BC7" s="3"/>
      <c r="BD7" s="3"/>
      <c r="BE7" s="3"/>
      <c r="BF7" s="3"/>
    </row>
    <row r="8" spans="2:59">
      <c r="B8" s="3"/>
      <c r="C8" s="3"/>
      <c r="D8" s="3"/>
      <c r="E8" s="3"/>
      <c r="F8" s="4"/>
      <c r="G8" s="5"/>
      <c r="H8" s="5"/>
      <c r="I8" s="5"/>
      <c r="J8" s="5"/>
      <c r="K8" s="5"/>
      <c r="L8" s="5"/>
      <c r="M8" s="5"/>
      <c r="N8" s="5"/>
      <c r="O8" s="5"/>
      <c r="P8" s="5"/>
      <c r="Q8" s="5"/>
      <c r="R8" s="5"/>
      <c r="S8" s="5"/>
      <c r="T8" s="5"/>
      <c r="U8" s="5"/>
      <c r="V8" s="5"/>
      <c r="W8" s="5"/>
      <c r="X8" s="5"/>
      <c r="Y8" s="3"/>
      <c r="Z8" s="3"/>
      <c r="AA8" s="87" t="s">
        <v>22</v>
      </c>
      <c r="AB8" s="87"/>
      <c r="AC8" s="87"/>
      <c r="AD8" s="87"/>
      <c r="AE8" s="87"/>
      <c r="AF8" s="87"/>
      <c r="AG8" s="269"/>
      <c r="AH8" s="270"/>
      <c r="AI8" s="270"/>
      <c r="AJ8" s="270"/>
      <c r="AK8" s="270"/>
      <c r="AL8" s="270"/>
      <c r="AM8" s="271"/>
      <c r="AN8" s="155" t="s">
        <v>24</v>
      </c>
      <c r="AO8" s="156"/>
      <c r="AP8" s="156"/>
      <c r="AQ8" s="156"/>
      <c r="AR8" s="157"/>
      <c r="AS8" s="281"/>
      <c r="AT8" s="282"/>
      <c r="AU8" s="282"/>
      <c r="AV8" s="282"/>
      <c r="AW8" s="282"/>
      <c r="AX8" s="282"/>
      <c r="AY8" s="3"/>
      <c r="AZ8" s="3"/>
      <c r="BA8" s="3"/>
      <c r="BB8" s="3"/>
      <c r="BC8" s="3"/>
      <c r="BD8" s="3"/>
      <c r="BE8" s="3"/>
      <c r="BF8" s="3"/>
    </row>
    <row r="9" spans="2:59">
      <c r="B9" s="2"/>
      <c r="C9" s="3"/>
      <c r="D9" s="3"/>
      <c r="E9" s="3"/>
      <c r="F9" s="3"/>
      <c r="G9" s="3"/>
      <c r="H9" s="3"/>
      <c r="I9" s="3"/>
      <c r="J9" s="3"/>
      <c r="K9" s="3"/>
      <c r="L9" s="3"/>
      <c r="M9" s="3"/>
      <c r="N9" s="3"/>
      <c r="O9" s="3"/>
      <c r="P9" s="3"/>
      <c r="Q9" s="3"/>
      <c r="R9" s="3"/>
      <c r="S9" s="3"/>
      <c r="T9" s="3"/>
      <c r="U9" s="3"/>
      <c r="V9" s="3"/>
      <c r="W9" s="3"/>
      <c r="X9" s="3"/>
      <c r="Y9" s="3"/>
      <c r="Z9" s="3"/>
      <c r="AA9" s="87" t="s">
        <v>26</v>
      </c>
      <c r="AB9" s="87"/>
      <c r="AC9" s="87"/>
      <c r="AD9" s="87"/>
      <c r="AE9" s="87"/>
      <c r="AF9" s="87"/>
      <c r="AG9" s="269"/>
      <c r="AH9" s="270"/>
      <c r="AI9" s="270"/>
      <c r="AJ9" s="270"/>
      <c r="AK9" s="270"/>
      <c r="AL9" s="270"/>
      <c r="AM9" s="270"/>
      <c r="AN9" s="270"/>
      <c r="AO9" s="270"/>
      <c r="AP9" s="270"/>
      <c r="AQ9" s="270"/>
      <c r="AR9" s="270"/>
      <c r="AS9" s="270"/>
      <c r="AT9" s="270"/>
      <c r="AU9" s="270"/>
      <c r="AV9" s="270"/>
      <c r="AW9" s="270"/>
      <c r="AX9" s="271"/>
      <c r="AY9" s="3"/>
      <c r="AZ9" s="3"/>
      <c r="BA9" s="3"/>
      <c r="BB9" s="3"/>
      <c r="BC9" s="3"/>
      <c r="BD9" s="3"/>
      <c r="BE9" s="3"/>
      <c r="BF9" s="3"/>
    </row>
    <row r="10" spans="2:59" ht="19.5" thickBot="1">
      <c r="B10" s="2"/>
      <c r="C10" s="3"/>
      <c r="D10" s="3"/>
      <c r="E10" s="3"/>
      <c r="F10" s="3"/>
      <c r="G10" s="3"/>
      <c r="H10" s="3"/>
      <c r="I10" s="3"/>
      <c r="J10" s="3"/>
      <c r="K10" s="3"/>
      <c r="L10" s="3"/>
      <c r="M10" s="3"/>
      <c r="N10" s="3"/>
      <c r="O10" s="3"/>
      <c r="P10" s="3"/>
      <c r="Q10" s="3"/>
      <c r="R10" s="3"/>
      <c r="S10" s="3"/>
      <c r="T10" s="3"/>
      <c r="U10" s="3"/>
      <c r="V10" s="3"/>
      <c r="W10" s="3"/>
      <c r="X10" s="3"/>
      <c r="Y10" s="3"/>
      <c r="Z10" s="3"/>
      <c r="AA10" s="87" t="s">
        <v>28</v>
      </c>
      <c r="AB10" s="87"/>
      <c r="AC10" s="87"/>
      <c r="AD10" s="87"/>
      <c r="AE10" s="87"/>
      <c r="AF10" s="87"/>
      <c r="AG10" s="239"/>
      <c r="AH10" s="240"/>
      <c r="AI10" s="240"/>
      <c r="AJ10" s="240"/>
      <c r="AK10" s="240"/>
      <c r="AL10" s="240"/>
      <c r="AM10" s="240"/>
      <c r="AN10" s="240"/>
      <c r="AO10" s="240"/>
      <c r="AP10" s="240"/>
      <c r="AQ10" s="240"/>
      <c r="AR10" s="240"/>
      <c r="AS10" s="240"/>
      <c r="AT10" s="240"/>
      <c r="AU10" s="240"/>
      <c r="AV10" s="240"/>
      <c r="AW10" s="240"/>
      <c r="AX10" s="241"/>
      <c r="AY10" s="3"/>
      <c r="AZ10" s="3"/>
      <c r="BA10" s="3"/>
      <c r="BB10" s="3"/>
      <c r="BC10" s="3"/>
      <c r="BD10" s="3"/>
      <c r="BE10" s="3"/>
      <c r="BF10" s="3"/>
    </row>
    <row r="11" spans="2:59" ht="19.5" thickBot="1">
      <c r="B11" s="226" t="s">
        <v>29</v>
      </c>
      <c r="C11" s="227"/>
      <c r="D11" s="227"/>
      <c r="E11" s="227"/>
      <c r="F11" s="227"/>
      <c r="G11" s="227"/>
      <c r="H11" s="227"/>
      <c r="I11" s="227"/>
      <c r="J11" s="227"/>
      <c r="K11" s="227"/>
      <c r="L11" s="227"/>
      <c r="M11" s="227"/>
      <c r="N11" s="227"/>
      <c r="O11" s="227"/>
      <c r="P11" s="227"/>
      <c r="Q11" s="227"/>
      <c r="R11" s="227"/>
      <c r="S11" s="227"/>
      <c r="T11" s="242" t="s">
        <v>160</v>
      </c>
      <c r="U11" s="242"/>
      <c r="V11" s="242"/>
      <c r="W11" s="242"/>
      <c r="X11" s="24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row>
    <row r="12" spans="2:59" ht="19.5" thickBot="1">
      <c r="B12" s="226" t="s">
        <v>31</v>
      </c>
      <c r="C12" s="227"/>
      <c r="D12" s="227"/>
      <c r="E12" s="227"/>
      <c r="F12" s="227"/>
      <c r="G12" s="227"/>
      <c r="H12" s="227"/>
      <c r="I12" s="227"/>
      <c r="J12" s="227"/>
      <c r="K12" s="227"/>
      <c r="L12" s="227"/>
      <c r="M12" s="227"/>
      <c r="N12" s="227"/>
      <c r="O12" s="227"/>
      <c r="P12" s="227"/>
      <c r="Q12" s="227"/>
      <c r="R12" s="227"/>
      <c r="S12" s="227"/>
      <c r="T12" s="230">
        <v>2000000</v>
      </c>
      <c r="U12" s="230"/>
      <c r="V12" s="230"/>
      <c r="W12" s="230"/>
      <c r="X12" s="231"/>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20"/>
    </row>
    <row r="13" spans="2:59" ht="19.5" thickBot="1">
      <c r="B13" s="210" t="s">
        <v>32</v>
      </c>
      <c r="C13" s="211"/>
      <c r="D13" s="211"/>
      <c r="E13" s="211"/>
      <c r="F13" s="211"/>
      <c r="G13" s="211"/>
      <c r="H13" s="211"/>
      <c r="I13" s="211"/>
      <c r="J13" s="211"/>
      <c r="K13" s="211"/>
      <c r="L13" s="211"/>
      <c r="M13" s="211"/>
      <c r="N13" s="211"/>
      <c r="O13" s="212"/>
      <c r="P13" s="134" t="s">
        <v>33</v>
      </c>
      <c r="Q13" s="135"/>
      <c r="R13" s="135"/>
      <c r="S13" s="135"/>
      <c r="T13" s="292"/>
      <c r="U13" s="293"/>
      <c r="V13" s="293"/>
      <c r="W13" s="294"/>
      <c r="X13" s="15" t="s">
        <v>34</v>
      </c>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20"/>
    </row>
    <row r="14" spans="2:59" ht="19.5" thickBot="1">
      <c r="B14" s="213"/>
      <c r="C14" s="214"/>
      <c r="D14" s="214"/>
      <c r="E14" s="214"/>
      <c r="F14" s="214"/>
      <c r="G14" s="214"/>
      <c r="H14" s="214"/>
      <c r="I14" s="214"/>
      <c r="J14" s="214"/>
      <c r="K14" s="214"/>
      <c r="L14" s="214"/>
      <c r="M14" s="214"/>
      <c r="N14" s="214"/>
      <c r="O14" s="215"/>
      <c r="P14" s="219" t="s">
        <v>35</v>
      </c>
      <c r="Q14" s="220"/>
      <c r="R14" s="220"/>
      <c r="S14" s="220"/>
      <c r="T14" s="244"/>
      <c r="U14" s="245"/>
      <c r="V14" s="245"/>
      <c r="W14" s="246"/>
      <c r="X14" s="16" t="s">
        <v>34</v>
      </c>
      <c r="Y14" s="221" t="s">
        <v>36</v>
      </c>
      <c r="Z14" s="222"/>
      <c r="AA14" s="222"/>
      <c r="AB14" s="222"/>
      <c r="AC14" s="222"/>
      <c r="AD14" s="222"/>
      <c r="AE14" s="222"/>
      <c r="AF14" s="222"/>
      <c r="AG14" s="222"/>
      <c r="AH14" s="222"/>
      <c r="AI14" s="286"/>
      <c r="AJ14" s="287"/>
      <c r="AK14" s="17" t="s">
        <v>34</v>
      </c>
      <c r="BG14" s="20"/>
    </row>
    <row r="15" spans="2:59" ht="19.5" thickBot="1">
      <c r="B15" s="76" t="s">
        <v>37</v>
      </c>
      <c r="C15" s="77"/>
      <c r="D15" s="77"/>
      <c r="E15" s="77"/>
      <c r="F15" s="77"/>
      <c r="G15" s="77"/>
      <c r="H15" s="77"/>
      <c r="I15" s="77"/>
      <c r="J15" s="77"/>
      <c r="K15" s="77"/>
      <c r="L15" s="77"/>
      <c r="M15" s="77"/>
      <c r="N15" s="77"/>
      <c r="O15" s="77"/>
      <c r="P15" s="77"/>
      <c r="Q15" s="77"/>
      <c r="R15" s="77"/>
      <c r="S15" s="77"/>
      <c r="T15" s="286"/>
      <c r="U15" s="295"/>
      <c r="V15" s="295"/>
      <c r="W15" s="287"/>
      <c r="X15" s="17" t="s">
        <v>34</v>
      </c>
      <c r="Y15" s="76" t="s">
        <v>38</v>
      </c>
      <c r="Z15" s="77"/>
      <c r="AA15" s="77"/>
      <c r="AB15" s="77"/>
      <c r="AC15" s="77"/>
      <c r="AD15" s="77"/>
      <c r="AE15" s="77"/>
      <c r="AF15" s="77"/>
      <c r="AG15" s="77"/>
      <c r="AH15" s="77"/>
      <c r="AI15" s="206">
        <f>AI14+T15</f>
        <v>0</v>
      </c>
      <c r="AJ15" s="207"/>
      <c r="AK15" s="17" t="s">
        <v>34</v>
      </c>
      <c r="AL15" s="208" t="s">
        <v>39</v>
      </c>
      <c r="AM15" s="209"/>
      <c r="AN15" s="209"/>
      <c r="AO15" s="209"/>
      <c r="AP15" s="209"/>
      <c r="AQ15" s="209"/>
      <c r="AR15" s="209"/>
      <c r="AS15" s="209"/>
      <c r="AT15" s="209"/>
      <c r="AU15" s="196" t="e">
        <f>AI15/(T14+T15)</f>
        <v>#DIV/0!</v>
      </c>
      <c r="AV15" s="196"/>
      <c r="AW15" s="197"/>
      <c r="AX15" s="198" t="s">
        <v>40</v>
      </c>
      <c r="AY15" s="199"/>
      <c r="AZ15" s="199"/>
      <c r="BA15" s="199"/>
      <c r="BB15" s="199"/>
      <c r="BC15" s="200" t="str">
        <f>IF(AI15&gt;=2,"100％","50％")</f>
        <v>50％</v>
      </c>
      <c r="BD15" s="200"/>
      <c r="BE15" s="200"/>
      <c r="BF15" s="201"/>
    </row>
    <row r="16" spans="2:59">
      <c r="B16" s="82" t="s">
        <v>41</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row>
    <row r="17" spans="1:64">
      <c r="S17" s="7"/>
      <c r="AD17" s="7"/>
      <c r="AE17" s="7"/>
      <c r="AF17" s="10"/>
      <c r="AG17" s="10"/>
      <c r="AH17" s="7"/>
      <c r="AI17" s="7"/>
      <c r="AJ17" s="7"/>
      <c r="AK17" s="7"/>
      <c r="AL17" s="7"/>
      <c r="AM17" s="7"/>
      <c r="AN17" s="7"/>
      <c r="AO17" s="7"/>
      <c r="AP17" s="7"/>
      <c r="AQ17" s="7"/>
      <c r="AR17" s="7"/>
      <c r="AS17" s="7"/>
      <c r="AT17" s="7"/>
      <c r="AU17" s="10"/>
    </row>
    <row r="18" spans="1:64">
      <c r="C18" s="6"/>
      <c r="T18" s="9"/>
      <c r="U18" s="9"/>
      <c r="V18" s="9"/>
      <c r="W18" s="9"/>
      <c r="X18" s="9"/>
    </row>
    <row r="19" spans="1:64">
      <c r="C19" s="6"/>
      <c r="T19" s="9"/>
      <c r="U19" s="9"/>
      <c r="V19" s="9"/>
      <c r="W19" s="9"/>
      <c r="X19" s="9"/>
    </row>
    <row r="20" spans="1:64" s="10" customFormat="1" ht="15" customHeight="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row>
    <row r="21" spans="1:64" s="10" customFormat="1" ht="15" customHeight="1">
      <c r="A21" s="7"/>
      <c r="B21" s="171" t="s">
        <v>42</v>
      </c>
      <c r="C21" s="171"/>
      <c r="D21" s="171"/>
      <c r="E21" s="171"/>
      <c r="F21" s="171"/>
      <c r="G21" s="171"/>
      <c r="H21" s="171"/>
      <c r="I21" s="202"/>
      <c r="J21" s="164" t="s">
        <v>43</v>
      </c>
      <c r="K21" s="164"/>
      <c r="L21" s="164"/>
      <c r="M21" s="164"/>
      <c r="N21" s="164"/>
      <c r="O21" s="165">
        <f>SUM(AH24:AL33,U37:Y46)*$BC$15</f>
        <v>0</v>
      </c>
      <c r="P21" s="165"/>
      <c r="Q21" s="165"/>
      <c r="R21" s="165"/>
      <c r="S21" s="165"/>
      <c r="T21" s="165"/>
      <c r="U21" s="13"/>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row>
    <row r="22" spans="1:64" s="10" customFormat="1" ht="15" customHeight="1">
      <c r="A22" s="7"/>
      <c r="B22" s="7"/>
      <c r="C22" s="272" t="s">
        <v>44</v>
      </c>
      <c r="D22" s="272"/>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row>
    <row r="23" spans="1:64" s="10" customFormat="1" ht="15" customHeight="1">
      <c r="A23" s="7"/>
      <c r="B23" s="154"/>
      <c r="C23" s="154"/>
      <c r="D23" s="154" t="s">
        <v>45</v>
      </c>
      <c r="E23" s="154"/>
      <c r="F23" s="154"/>
      <c r="G23" s="154"/>
      <c r="H23" s="154"/>
      <c r="I23" s="154"/>
      <c r="J23" s="154"/>
      <c r="K23" s="154"/>
      <c r="L23" s="154"/>
      <c r="M23" s="161" t="s">
        <v>46</v>
      </c>
      <c r="N23" s="162"/>
      <c r="O23" s="162"/>
      <c r="P23" s="162"/>
      <c r="Q23" s="162"/>
      <c r="R23" s="162"/>
      <c r="S23" s="162"/>
      <c r="T23" s="163"/>
      <c r="U23" s="161" t="s">
        <v>47</v>
      </c>
      <c r="V23" s="162"/>
      <c r="W23" s="162"/>
      <c r="X23" s="162"/>
      <c r="Y23" s="162"/>
      <c r="Z23" s="162"/>
      <c r="AA23" s="162"/>
      <c r="AB23" s="163"/>
      <c r="AC23" s="161" t="s">
        <v>48</v>
      </c>
      <c r="AD23" s="162"/>
      <c r="AE23" s="162"/>
      <c r="AF23" s="162"/>
      <c r="AG23" s="163"/>
      <c r="AH23" s="154" t="s">
        <v>49</v>
      </c>
      <c r="AI23" s="154"/>
      <c r="AJ23" s="154"/>
      <c r="AK23" s="154"/>
      <c r="AL23" s="154"/>
      <c r="AM23" s="161" t="s">
        <v>50</v>
      </c>
      <c r="AN23" s="162"/>
      <c r="AO23" s="162"/>
      <c r="AP23" s="162"/>
      <c r="AQ23" s="163"/>
      <c r="AR23" s="161" t="s">
        <v>51</v>
      </c>
      <c r="AS23" s="162"/>
      <c r="AT23" s="162"/>
      <c r="AU23" s="162"/>
      <c r="AV23" s="163"/>
      <c r="AW23" s="155" t="s">
        <v>52</v>
      </c>
      <c r="AX23" s="156"/>
      <c r="AY23" s="156"/>
      <c r="AZ23" s="156"/>
      <c r="BA23" s="157"/>
      <c r="BB23" s="155" t="s">
        <v>53</v>
      </c>
      <c r="BC23" s="156"/>
      <c r="BD23" s="156"/>
      <c r="BE23" s="156"/>
      <c r="BF23" s="157"/>
      <c r="BG23" s="7"/>
      <c r="BH23" s="7"/>
      <c r="BI23" s="7"/>
      <c r="BJ23" s="7"/>
      <c r="BK23" s="7"/>
      <c r="BL23" s="7"/>
    </row>
    <row r="24" spans="1:64" s="10" customFormat="1" ht="15" customHeight="1">
      <c r="A24" s="7"/>
      <c r="B24" s="161">
        <v>1</v>
      </c>
      <c r="C24" s="163"/>
      <c r="D24" s="259"/>
      <c r="E24" s="259"/>
      <c r="F24" s="259"/>
      <c r="G24" s="259"/>
      <c r="H24" s="259"/>
      <c r="I24" s="259"/>
      <c r="J24" s="259"/>
      <c r="K24" s="259"/>
      <c r="L24" s="259"/>
      <c r="M24" s="296"/>
      <c r="N24" s="297"/>
      <c r="O24" s="297"/>
      <c r="P24" s="297"/>
      <c r="Q24" s="297"/>
      <c r="R24" s="297"/>
      <c r="S24" s="297"/>
      <c r="T24" s="298"/>
      <c r="U24" s="299"/>
      <c r="V24" s="300"/>
      <c r="W24" s="300"/>
      <c r="X24" s="300"/>
      <c r="Y24" s="300"/>
      <c r="Z24" s="300"/>
      <c r="AA24" s="300"/>
      <c r="AB24" s="301"/>
      <c r="AC24" s="302" t="str">
        <f>IF(D24="","",1)</f>
        <v/>
      </c>
      <c r="AD24" s="303"/>
      <c r="AE24" s="303"/>
      <c r="AF24" s="303"/>
      <c r="AG24" s="304"/>
      <c r="AH24" s="305"/>
      <c r="AI24" s="305"/>
      <c r="AJ24" s="305"/>
      <c r="AK24" s="305"/>
      <c r="AL24" s="305"/>
      <c r="AM24" s="190" t="str">
        <f>IF(D24="","",AH24*0.1)</f>
        <v/>
      </c>
      <c r="AN24" s="191"/>
      <c r="AO24" s="191"/>
      <c r="AP24" s="191"/>
      <c r="AQ24" s="192"/>
      <c r="AR24" s="190" t="str">
        <f>IF(D24="","",SUM(AH24:AQ24))</f>
        <v/>
      </c>
      <c r="AS24" s="191"/>
      <c r="AT24" s="191"/>
      <c r="AU24" s="191"/>
      <c r="AV24" s="192"/>
      <c r="AW24" s="266"/>
      <c r="AX24" s="267"/>
      <c r="AY24" s="267"/>
      <c r="AZ24" s="267"/>
      <c r="BA24" s="268"/>
      <c r="BB24" s="266"/>
      <c r="BC24" s="267"/>
      <c r="BD24" s="267"/>
      <c r="BE24" s="267"/>
      <c r="BF24" s="268"/>
      <c r="BG24" s="7"/>
      <c r="BH24" s="7"/>
      <c r="BI24" s="7"/>
      <c r="BJ24" s="7"/>
      <c r="BK24" s="7"/>
      <c r="BL24" s="7"/>
    </row>
    <row r="25" spans="1:64" s="10" customFormat="1" ht="15" customHeight="1">
      <c r="A25" s="7"/>
      <c r="B25" s="161">
        <v>2</v>
      </c>
      <c r="C25" s="163"/>
      <c r="D25" s="259"/>
      <c r="E25" s="259"/>
      <c r="F25" s="259"/>
      <c r="G25" s="259"/>
      <c r="H25" s="259"/>
      <c r="I25" s="259"/>
      <c r="J25" s="259"/>
      <c r="K25" s="259"/>
      <c r="L25" s="259"/>
      <c r="M25" s="296"/>
      <c r="N25" s="297"/>
      <c r="O25" s="297"/>
      <c r="P25" s="297"/>
      <c r="Q25" s="297"/>
      <c r="R25" s="297"/>
      <c r="S25" s="297"/>
      <c r="T25" s="298"/>
      <c r="U25" s="299"/>
      <c r="V25" s="300"/>
      <c r="W25" s="300"/>
      <c r="X25" s="300"/>
      <c r="Y25" s="300"/>
      <c r="Z25" s="300"/>
      <c r="AA25" s="300"/>
      <c r="AB25" s="301"/>
      <c r="AC25" s="302" t="str">
        <f>IF(D25="","",1)</f>
        <v/>
      </c>
      <c r="AD25" s="303"/>
      <c r="AE25" s="303"/>
      <c r="AF25" s="303"/>
      <c r="AG25" s="304"/>
      <c r="AH25" s="305"/>
      <c r="AI25" s="305"/>
      <c r="AJ25" s="305"/>
      <c r="AK25" s="305"/>
      <c r="AL25" s="305"/>
      <c r="AM25" s="190" t="str">
        <f t="shared" ref="AM25:AM33" si="0">IF(D25="","",AH25*0.1)</f>
        <v/>
      </c>
      <c r="AN25" s="191"/>
      <c r="AO25" s="191"/>
      <c r="AP25" s="191"/>
      <c r="AQ25" s="192"/>
      <c r="AR25" s="190" t="str">
        <f t="shared" ref="AR25:AR33" si="1">IF(D25="","",SUM(AH25:AQ25))</f>
        <v/>
      </c>
      <c r="AS25" s="191"/>
      <c r="AT25" s="191"/>
      <c r="AU25" s="191"/>
      <c r="AV25" s="192"/>
      <c r="AW25" s="266"/>
      <c r="AX25" s="267"/>
      <c r="AY25" s="267"/>
      <c r="AZ25" s="267"/>
      <c r="BA25" s="268"/>
      <c r="BB25" s="266"/>
      <c r="BC25" s="267"/>
      <c r="BD25" s="267"/>
      <c r="BE25" s="267"/>
      <c r="BF25" s="268"/>
      <c r="BG25" s="7"/>
      <c r="BH25" s="7"/>
      <c r="BI25" s="7"/>
      <c r="BJ25" s="7"/>
      <c r="BK25" s="7"/>
      <c r="BL25" s="7"/>
    </row>
    <row r="26" spans="1:64" s="10" customFormat="1" ht="15" customHeight="1">
      <c r="A26" s="7"/>
      <c r="B26" s="161">
        <v>3</v>
      </c>
      <c r="C26" s="163"/>
      <c r="D26" s="259"/>
      <c r="E26" s="259"/>
      <c r="F26" s="259"/>
      <c r="G26" s="259"/>
      <c r="H26" s="259"/>
      <c r="I26" s="259"/>
      <c r="J26" s="259"/>
      <c r="K26" s="259"/>
      <c r="L26" s="259"/>
      <c r="M26" s="296"/>
      <c r="N26" s="297"/>
      <c r="O26" s="297"/>
      <c r="P26" s="297"/>
      <c r="Q26" s="297"/>
      <c r="R26" s="297"/>
      <c r="S26" s="297"/>
      <c r="T26" s="298"/>
      <c r="U26" s="299"/>
      <c r="V26" s="300"/>
      <c r="W26" s="300"/>
      <c r="X26" s="300"/>
      <c r="Y26" s="300"/>
      <c r="Z26" s="300"/>
      <c r="AA26" s="300"/>
      <c r="AB26" s="301"/>
      <c r="AC26" s="302" t="str">
        <f t="shared" ref="AC26:AC33" si="2">IF(D26="","",1)</f>
        <v/>
      </c>
      <c r="AD26" s="303"/>
      <c r="AE26" s="303"/>
      <c r="AF26" s="303"/>
      <c r="AG26" s="304"/>
      <c r="AH26" s="305"/>
      <c r="AI26" s="305"/>
      <c r="AJ26" s="305"/>
      <c r="AK26" s="305"/>
      <c r="AL26" s="305"/>
      <c r="AM26" s="190" t="str">
        <f t="shared" si="0"/>
        <v/>
      </c>
      <c r="AN26" s="191"/>
      <c r="AO26" s="191"/>
      <c r="AP26" s="191"/>
      <c r="AQ26" s="192"/>
      <c r="AR26" s="190" t="str">
        <f t="shared" si="1"/>
        <v/>
      </c>
      <c r="AS26" s="191"/>
      <c r="AT26" s="191"/>
      <c r="AU26" s="191"/>
      <c r="AV26" s="192"/>
      <c r="AW26" s="266"/>
      <c r="AX26" s="267"/>
      <c r="AY26" s="267"/>
      <c r="AZ26" s="267"/>
      <c r="BA26" s="268"/>
      <c r="BB26" s="266"/>
      <c r="BC26" s="267"/>
      <c r="BD26" s="267"/>
      <c r="BE26" s="267"/>
      <c r="BF26" s="268"/>
      <c r="BG26" s="7"/>
      <c r="BH26" s="7"/>
      <c r="BI26" s="7"/>
      <c r="BJ26" s="7"/>
      <c r="BK26" s="7"/>
      <c r="BL26" s="7"/>
    </row>
    <row r="27" spans="1:64" s="10" customFormat="1" ht="15" customHeight="1">
      <c r="A27" s="7"/>
      <c r="B27" s="161">
        <v>4</v>
      </c>
      <c r="C27" s="163"/>
      <c r="D27" s="259"/>
      <c r="E27" s="259"/>
      <c r="F27" s="259"/>
      <c r="G27" s="259"/>
      <c r="H27" s="259"/>
      <c r="I27" s="259"/>
      <c r="J27" s="259"/>
      <c r="K27" s="259"/>
      <c r="L27" s="259"/>
      <c r="M27" s="296"/>
      <c r="N27" s="297"/>
      <c r="O27" s="297"/>
      <c r="P27" s="297"/>
      <c r="Q27" s="297"/>
      <c r="R27" s="297"/>
      <c r="S27" s="297"/>
      <c r="T27" s="298"/>
      <c r="U27" s="299"/>
      <c r="V27" s="300"/>
      <c r="W27" s="300"/>
      <c r="X27" s="300"/>
      <c r="Y27" s="300"/>
      <c r="Z27" s="300"/>
      <c r="AA27" s="300"/>
      <c r="AB27" s="301"/>
      <c r="AC27" s="302" t="str">
        <f t="shared" si="2"/>
        <v/>
      </c>
      <c r="AD27" s="303"/>
      <c r="AE27" s="303"/>
      <c r="AF27" s="303"/>
      <c r="AG27" s="304"/>
      <c r="AH27" s="305"/>
      <c r="AI27" s="305"/>
      <c r="AJ27" s="305"/>
      <c r="AK27" s="305"/>
      <c r="AL27" s="305"/>
      <c r="AM27" s="190" t="str">
        <f t="shared" si="0"/>
        <v/>
      </c>
      <c r="AN27" s="191"/>
      <c r="AO27" s="191"/>
      <c r="AP27" s="191"/>
      <c r="AQ27" s="192"/>
      <c r="AR27" s="190" t="str">
        <f t="shared" si="1"/>
        <v/>
      </c>
      <c r="AS27" s="191"/>
      <c r="AT27" s="191"/>
      <c r="AU27" s="191"/>
      <c r="AV27" s="192"/>
      <c r="AW27" s="266"/>
      <c r="AX27" s="267"/>
      <c r="AY27" s="267"/>
      <c r="AZ27" s="267"/>
      <c r="BA27" s="268"/>
      <c r="BB27" s="266"/>
      <c r="BC27" s="267"/>
      <c r="BD27" s="267"/>
      <c r="BE27" s="267"/>
      <c r="BF27" s="268"/>
      <c r="BG27" s="7"/>
      <c r="BH27" s="7"/>
      <c r="BI27" s="7"/>
      <c r="BJ27" s="7"/>
      <c r="BK27" s="7"/>
      <c r="BL27" s="7"/>
    </row>
    <row r="28" spans="1:64" s="10" customFormat="1" ht="15" customHeight="1">
      <c r="A28" s="7"/>
      <c r="B28" s="161">
        <v>5</v>
      </c>
      <c r="C28" s="163"/>
      <c r="D28" s="259"/>
      <c r="E28" s="259"/>
      <c r="F28" s="259"/>
      <c r="G28" s="259"/>
      <c r="H28" s="259"/>
      <c r="I28" s="259"/>
      <c r="J28" s="259"/>
      <c r="K28" s="259"/>
      <c r="L28" s="259"/>
      <c r="M28" s="296"/>
      <c r="N28" s="297"/>
      <c r="O28" s="297"/>
      <c r="P28" s="297"/>
      <c r="Q28" s="297"/>
      <c r="R28" s="297"/>
      <c r="S28" s="297"/>
      <c r="T28" s="298"/>
      <c r="U28" s="299"/>
      <c r="V28" s="300"/>
      <c r="W28" s="300"/>
      <c r="X28" s="300"/>
      <c r="Y28" s="300"/>
      <c r="Z28" s="300"/>
      <c r="AA28" s="300"/>
      <c r="AB28" s="301"/>
      <c r="AC28" s="302" t="str">
        <f t="shared" si="2"/>
        <v/>
      </c>
      <c r="AD28" s="303"/>
      <c r="AE28" s="303"/>
      <c r="AF28" s="303"/>
      <c r="AG28" s="304"/>
      <c r="AH28" s="305"/>
      <c r="AI28" s="305"/>
      <c r="AJ28" s="305"/>
      <c r="AK28" s="305"/>
      <c r="AL28" s="305"/>
      <c r="AM28" s="190" t="str">
        <f t="shared" si="0"/>
        <v/>
      </c>
      <c r="AN28" s="191"/>
      <c r="AO28" s="191"/>
      <c r="AP28" s="191"/>
      <c r="AQ28" s="192"/>
      <c r="AR28" s="190" t="str">
        <f t="shared" si="1"/>
        <v/>
      </c>
      <c r="AS28" s="191"/>
      <c r="AT28" s="191"/>
      <c r="AU28" s="191"/>
      <c r="AV28" s="192"/>
      <c r="AW28" s="266"/>
      <c r="AX28" s="267"/>
      <c r="AY28" s="267"/>
      <c r="AZ28" s="267"/>
      <c r="BA28" s="268"/>
      <c r="BB28" s="266"/>
      <c r="BC28" s="267"/>
      <c r="BD28" s="267"/>
      <c r="BE28" s="267"/>
      <c r="BF28" s="268"/>
      <c r="BG28" s="7"/>
      <c r="BH28" s="7"/>
      <c r="BI28" s="7"/>
      <c r="BJ28" s="7"/>
      <c r="BK28" s="7"/>
      <c r="BL28" s="7"/>
    </row>
    <row r="29" spans="1:64" s="10" customFormat="1" ht="15" customHeight="1">
      <c r="A29" s="7"/>
      <c r="B29" s="161">
        <v>6</v>
      </c>
      <c r="C29" s="163"/>
      <c r="D29" s="259"/>
      <c r="E29" s="259"/>
      <c r="F29" s="259"/>
      <c r="G29" s="259"/>
      <c r="H29" s="259"/>
      <c r="I29" s="259"/>
      <c r="J29" s="259"/>
      <c r="K29" s="259"/>
      <c r="L29" s="259"/>
      <c r="M29" s="296"/>
      <c r="N29" s="297"/>
      <c r="O29" s="297"/>
      <c r="P29" s="297"/>
      <c r="Q29" s="297"/>
      <c r="R29" s="297"/>
      <c r="S29" s="297"/>
      <c r="T29" s="298"/>
      <c r="U29" s="299"/>
      <c r="V29" s="300"/>
      <c r="W29" s="300"/>
      <c r="X29" s="300"/>
      <c r="Y29" s="300"/>
      <c r="Z29" s="300"/>
      <c r="AA29" s="300"/>
      <c r="AB29" s="301"/>
      <c r="AC29" s="302" t="str">
        <f t="shared" si="2"/>
        <v/>
      </c>
      <c r="AD29" s="303"/>
      <c r="AE29" s="303"/>
      <c r="AF29" s="303"/>
      <c r="AG29" s="304"/>
      <c r="AH29" s="305"/>
      <c r="AI29" s="305"/>
      <c r="AJ29" s="305"/>
      <c r="AK29" s="305"/>
      <c r="AL29" s="305"/>
      <c r="AM29" s="190" t="str">
        <f t="shared" si="0"/>
        <v/>
      </c>
      <c r="AN29" s="191"/>
      <c r="AO29" s="191"/>
      <c r="AP29" s="191"/>
      <c r="AQ29" s="192"/>
      <c r="AR29" s="190" t="str">
        <f t="shared" si="1"/>
        <v/>
      </c>
      <c r="AS29" s="191"/>
      <c r="AT29" s="191"/>
      <c r="AU29" s="191"/>
      <c r="AV29" s="192"/>
      <c r="AW29" s="266"/>
      <c r="AX29" s="267"/>
      <c r="AY29" s="267"/>
      <c r="AZ29" s="267"/>
      <c r="BA29" s="268"/>
      <c r="BB29" s="266"/>
      <c r="BC29" s="267"/>
      <c r="BD29" s="267"/>
      <c r="BE29" s="267"/>
      <c r="BF29" s="268"/>
      <c r="BG29" s="7"/>
      <c r="BH29" s="7"/>
      <c r="BI29" s="7"/>
      <c r="BJ29" s="7"/>
      <c r="BK29" s="7"/>
      <c r="BL29" s="7"/>
    </row>
    <row r="30" spans="1:64" s="10" customFormat="1" ht="15" customHeight="1">
      <c r="A30" s="7"/>
      <c r="B30" s="161">
        <v>7</v>
      </c>
      <c r="C30" s="163"/>
      <c r="D30" s="259"/>
      <c r="E30" s="259"/>
      <c r="F30" s="259"/>
      <c r="G30" s="259"/>
      <c r="H30" s="259"/>
      <c r="I30" s="259"/>
      <c r="J30" s="259"/>
      <c r="K30" s="259"/>
      <c r="L30" s="259"/>
      <c r="M30" s="296"/>
      <c r="N30" s="297"/>
      <c r="O30" s="297"/>
      <c r="P30" s="297"/>
      <c r="Q30" s="297"/>
      <c r="R30" s="297"/>
      <c r="S30" s="297"/>
      <c r="T30" s="298"/>
      <c r="U30" s="299"/>
      <c r="V30" s="300"/>
      <c r="W30" s="300"/>
      <c r="X30" s="300"/>
      <c r="Y30" s="300"/>
      <c r="Z30" s="300"/>
      <c r="AA30" s="300"/>
      <c r="AB30" s="301"/>
      <c r="AC30" s="302" t="str">
        <f t="shared" si="2"/>
        <v/>
      </c>
      <c r="AD30" s="303"/>
      <c r="AE30" s="303"/>
      <c r="AF30" s="303"/>
      <c r="AG30" s="304"/>
      <c r="AH30" s="305"/>
      <c r="AI30" s="305"/>
      <c r="AJ30" s="305"/>
      <c r="AK30" s="305"/>
      <c r="AL30" s="305"/>
      <c r="AM30" s="190" t="str">
        <f t="shared" si="0"/>
        <v/>
      </c>
      <c r="AN30" s="191"/>
      <c r="AO30" s="191"/>
      <c r="AP30" s="191"/>
      <c r="AQ30" s="192"/>
      <c r="AR30" s="190" t="str">
        <f t="shared" si="1"/>
        <v/>
      </c>
      <c r="AS30" s="191"/>
      <c r="AT30" s="191"/>
      <c r="AU30" s="191"/>
      <c r="AV30" s="192"/>
      <c r="AW30" s="266"/>
      <c r="AX30" s="267"/>
      <c r="AY30" s="267"/>
      <c r="AZ30" s="267"/>
      <c r="BA30" s="268"/>
      <c r="BB30" s="266"/>
      <c r="BC30" s="267"/>
      <c r="BD30" s="267"/>
      <c r="BE30" s="267"/>
      <c r="BF30" s="268"/>
      <c r="BG30" s="7"/>
      <c r="BH30" s="7"/>
      <c r="BI30" s="7"/>
      <c r="BJ30" s="7"/>
      <c r="BK30" s="7"/>
      <c r="BL30" s="7"/>
    </row>
    <row r="31" spans="1:64" s="10" customFormat="1" ht="15" customHeight="1">
      <c r="A31" s="7"/>
      <c r="B31" s="161">
        <v>8</v>
      </c>
      <c r="C31" s="163"/>
      <c r="D31" s="259"/>
      <c r="E31" s="259"/>
      <c r="F31" s="259"/>
      <c r="G31" s="259"/>
      <c r="H31" s="259"/>
      <c r="I31" s="259"/>
      <c r="J31" s="259"/>
      <c r="K31" s="259"/>
      <c r="L31" s="259"/>
      <c r="M31" s="296"/>
      <c r="N31" s="297"/>
      <c r="O31" s="297"/>
      <c r="P31" s="297"/>
      <c r="Q31" s="297"/>
      <c r="R31" s="297"/>
      <c r="S31" s="297"/>
      <c r="T31" s="298"/>
      <c r="U31" s="299"/>
      <c r="V31" s="300"/>
      <c r="W31" s="300"/>
      <c r="X31" s="300"/>
      <c r="Y31" s="300"/>
      <c r="Z31" s="300"/>
      <c r="AA31" s="300"/>
      <c r="AB31" s="301"/>
      <c r="AC31" s="302" t="str">
        <f t="shared" si="2"/>
        <v/>
      </c>
      <c r="AD31" s="303"/>
      <c r="AE31" s="303"/>
      <c r="AF31" s="303"/>
      <c r="AG31" s="304"/>
      <c r="AH31" s="305"/>
      <c r="AI31" s="305"/>
      <c r="AJ31" s="305"/>
      <c r="AK31" s="305"/>
      <c r="AL31" s="305"/>
      <c r="AM31" s="190" t="str">
        <f t="shared" si="0"/>
        <v/>
      </c>
      <c r="AN31" s="191"/>
      <c r="AO31" s="191"/>
      <c r="AP31" s="191"/>
      <c r="AQ31" s="192"/>
      <c r="AR31" s="190" t="str">
        <f t="shared" si="1"/>
        <v/>
      </c>
      <c r="AS31" s="191"/>
      <c r="AT31" s="191"/>
      <c r="AU31" s="191"/>
      <c r="AV31" s="192"/>
      <c r="AW31" s="266"/>
      <c r="AX31" s="267"/>
      <c r="AY31" s="267"/>
      <c r="AZ31" s="267"/>
      <c r="BA31" s="268"/>
      <c r="BB31" s="266"/>
      <c r="BC31" s="267"/>
      <c r="BD31" s="267"/>
      <c r="BE31" s="267"/>
      <c r="BF31" s="268"/>
      <c r="BG31" s="7"/>
      <c r="BH31" s="7"/>
      <c r="BI31" s="7"/>
      <c r="BJ31" s="7"/>
      <c r="BK31" s="7"/>
      <c r="BL31" s="7"/>
    </row>
    <row r="32" spans="1:64" s="10" customFormat="1" ht="15" customHeight="1">
      <c r="A32" s="7"/>
      <c r="B32" s="161">
        <v>9</v>
      </c>
      <c r="C32" s="163"/>
      <c r="D32" s="259"/>
      <c r="E32" s="259"/>
      <c r="F32" s="259"/>
      <c r="G32" s="259"/>
      <c r="H32" s="259"/>
      <c r="I32" s="259"/>
      <c r="J32" s="259"/>
      <c r="K32" s="259"/>
      <c r="L32" s="259"/>
      <c r="M32" s="296"/>
      <c r="N32" s="297"/>
      <c r="O32" s="297"/>
      <c r="P32" s="297"/>
      <c r="Q32" s="297"/>
      <c r="R32" s="297"/>
      <c r="S32" s="297"/>
      <c r="T32" s="298"/>
      <c r="U32" s="299"/>
      <c r="V32" s="300"/>
      <c r="W32" s="300"/>
      <c r="X32" s="300"/>
      <c r="Y32" s="300"/>
      <c r="Z32" s="300"/>
      <c r="AA32" s="300"/>
      <c r="AB32" s="301"/>
      <c r="AC32" s="302" t="str">
        <f t="shared" si="2"/>
        <v/>
      </c>
      <c r="AD32" s="303"/>
      <c r="AE32" s="303"/>
      <c r="AF32" s="303"/>
      <c r="AG32" s="304"/>
      <c r="AH32" s="305"/>
      <c r="AI32" s="305"/>
      <c r="AJ32" s="305"/>
      <c r="AK32" s="305"/>
      <c r="AL32" s="305"/>
      <c r="AM32" s="190" t="str">
        <f t="shared" si="0"/>
        <v/>
      </c>
      <c r="AN32" s="191"/>
      <c r="AO32" s="191"/>
      <c r="AP32" s="191"/>
      <c r="AQ32" s="192"/>
      <c r="AR32" s="190" t="str">
        <f t="shared" si="1"/>
        <v/>
      </c>
      <c r="AS32" s="191"/>
      <c r="AT32" s="191"/>
      <c r="AU32" s="191"/>
      <c r="AV32" s="192"/>
      <c r="AW32" s="266"/>
      <c r="AX32" s="267"/>
      <c r="AY32" s="267"/>
      <c r="AZ32" s="267"/>
      <c r="BA32" s="268"/>
      <c r="BB32" s="266"/>
      <c r="BC32" s="267"/>
      <c r="BD32" s="267"/>
      <c r="BE32" s="267"/>
      <c r="BF32" s="268"/>
      <c r="BG32" s="7"/>
      <c r="BH32" s="7"/>
      <c r="BI32" s="7"/>
      <c r="BJ32" s="7"/>
      <c r="BK32" s="7"/>
      <c r="BL32" s="7"/>
    </row>
    <row r="33" spans="1:64" s="10" customFormat="1" ht="15" customHeight="1">
      <c r="A33" s="7"/>
      <c r="B33" s="161">
        <v>10</v>
      </c>
      <c r="C33" s="163"/>
      <c r="D33" s="259"/>
      <c r="E33" s="259"/>
      <c r="F33" s="259"/>
      <c r="G33" s="259"/>
      <c r="H33" s="259"/>
      <c r="I33" s="259"/>
      <c r="J33" s="259"/>
      <c r="K33" s="259"/>
      <c r="L33" s="259"/>
      <c r="M33" s="296"/>
      <c r="N33" s="297"/>
      <c r="O33" s="297"/>
      <c r="P33" s="297"/>
      <c r="Q33" s="297"/>
      <c r="R33" s="297"/>
      <c r="S33" s="297"/>
      <c r="T33" s="298"/>
      <c r="U33" s="299"/>
      <c r="V33" s="300"/>
      <c r="W33" s="300"/>
      <c r="X33" s="300"/>
      <c r="Y33" s="300"/>
      <c r="Z33" s="300"/>
      <c r="AA33" s="300"/>
      <c r="AB33" s="301"/>
      <c r="AC33" s="302" t="str">
        <f t="shared" si="2"/>
        <v/>
      </c>
      <c r="AD33" s="303"/>
      <c r="AE33" s="303"/>
      <c r="AF33" s="303"/>
      <c r="AG33" s="304"/>
      <c r="AH33" s="305"/>
      <c r="AI33" s="305"/>
      <c r="AJ33" s="305"/>
      <c r="AK33" s="305"/>
      <c r="AL33" s="305"/>
      <c r="AM33" s="190" t="str">
        <f t="shared" si="0"/>
        <v/>
      </c>
      <c r="AN33" s="191"/>
      <c r="AO33" s="191"/>
      <c r="AP33" s="191"/>
      <c r="AQ33" s="192"/>
      <c r="AR33" s="190" t="str">
        <f t="shared" si="1"/>
        <v/>
      </c>
      <c r="AS33" s="191"/>
      <c r="AT33" s="191"/>
      <c r="AU33" s="191"/>
      <c r="AV33" s="192"/>
      <c r="AW33" s="266"/>
      <c r="AX33" s="267"/>
      <c r="AY33" s="267"/>
      <c r="AZ33" s="267"/>
      <c r="BA33" s="268"/>
      <c r="BB33" s="266"/>
      <c r="BC33" s="267"/>
      <c r="BD33" s="267"/>
      <c r="BE33" s="267"/>
      <c r="BF33" s="268"/>
      <c r="BG33" s="7"/>
      <c r="BH33" s="7"/>
      <c r="BI33" s="7"/>
      <c r="BJ33" s="7"/>
      <c r="BK33" s="7"/>
      <c r="BL33" s="7"/>
    </row>
    <row r="34" spans="1:64" s="10" customFormat="1" ht="15" customHeight="1">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row>
    <row r="35" spans="1:64">
      <c r="B35" s="1"/>
      <c r="C35" s="182" t="s">
        <v>63</v>
      </c>
      <c r="D35" s="182"/>
      <c r="E35" s="182"/>
      <c r="F35" s="182"/>
      <c r="G35" s="182"/>
      <c r="H35" s="182"/>
      <c r="I35" s="182"/>
      <c r="J35" s="182"/>
      <c r="K35" s="182"/>
      <c r="L35" s="182"/>
      <c r="M35" s="182"/>
      <c r="N35" s="182"/>
      <c r="O35" s="182"/>
      <c r="P35" s="182"/>
      <c r="Q35" s="182"/>
      <c r="R35" s="182"/>
      <c r="S35" s="182"/>
      <c r="T35" s="182"/>
      <c r="U35" s="182"/>
      <c r="V35" s="182"/>
      <c r="W35" s="182"/>
      <c r="X35" s="182"/>
      <c r="Y35" s="182"/>
      <c r="AN35" s="3"/>
      <c r="AO35" s="3"/>
      <c r="AP35" s="3"/>
      <c r="AQ35" s="3"/>
      <c r="AR35" s="3"/>
      <c r="AS35" s="3"/>
      <c r="AT35" s="18"/>
      <c r="AU35" s="12"/>
      <c r="AV35" s="12"/>
      <c r="AW35" s="12"/>
      <c r="AX35" s="19"/>
      <c r="AY35" s="19"/>
      <c r="AZ35" s="19"/>
      <c r="BA35" s="19"/>
      <c r="BB35" s="19"/>
      <c r="BC35" s="19"/>
    </row>
    <row r="36" spans="1:64">
      <c r="B36" s="154"/>
      <c r="C36" s="154"/>
      <c r="D36" s="154" t="s">
        <v>64</v>
      </c>
      <c r="E36" s="154"/>
      <c r="F36" s="154"/>
      <c r="G36" s="154"/>
      <c r="H36" s="154"/>
      <c r="I36" s="154" t="s">
        <v>65</v>
      </c>
      <c r="J36" s="154"/>
      <c r="K36" s="154"/>
      <c r="L36" s="154"/>
      <c r="M36" s="154" t="s">
        <v>66</v>
      </c>
      <c r="N36" s="154"/>
      <c r="O36" s="154"/>
      <c r="P36" s="154"/>
      <c r="Q36" s="154"/>
      <c r="R36" s="154"/>
      <c r="S36" s="154"/>
      <c r="T36" s="154"/>
      <c r="U36" s="181" t="s">
        <v>67</v>
      </c>
      <c r="V36" s="181"/>
      <c r="W36" s="181"/>
      <c r="X36" s="181"/>
      <c r="Y36" s="181"/>
      <c r="Z36" s="154" t="s">
        <v>50</v>
      </c>
      <c r="AA36" s="154"/>
      <c r="AB36" s="154"/>
      <c r="AC36" s="154"/>
      <c r="AD36" s="154"/>
      <c r="AE36" s="154" t="s">
        <v>51</v>
      </c>
      <c r="AF36" s="154"/>
      <c r="AG36" s="154"/>
      <c r="AH36" s="154"/>
      <c r="AI36" s="154"/>
      <c r="AJ36" s="154" t="s">
        <v>68</v>
      </c>
      <c r="AK36" s="154"/>
      <c r="AL36" s="154"/>
      <c r="AM36" s="154"/>
      <c r="AN36" s="154"/>
      <c r="AO36" s="154"/>
      <c r="AP36" s="154"/>
      <c r="AQ36" s="154"/>
      <c r="AW36" s="179"/>
      <c r="AX36" s="179"/>
      <c r="AY36" s="19"/>
      <c r="AZ36" s="19"/>
      <c r="BA36" s="19"/>
      <c r="BB36" s="19"/>
      <c r="BC36" s="19"/>
    </row>
    <row r="37" spans="1:64">
      <c r="B37" s="154">
        <v>1</v>
      </c>
      <c r="C37" s="154"/>
      <c r="D37" s="264"/>
      <c r="E37" s="264"/>
      <c r="F37" s="264"/>
      <c r="G37" s="264"/>
      <c r="H37" s="264"/>
      <c r="I37" s="264"/>
      <c r="J37" s="264"/>
      <c r="K37" s="264"/>
      <c r="L37" s="264"/>
      <c r="M37" s="306"/>
      <c r="N37" s="306"/>
      <c r="O37" s="306"/>
      <c r="P37" s="306"/>
      <c r="Q37" s="306"/>
      <c r="R37" s="306"/>
      <c r="S37" s="306"/>
      <c r="T37" s="306"/>
      <c r="U37" s="305"/>
      <c r="V37" s="305"/>
      <c r="W37" s="305"/>
      <c r="X37" s="305"/>
      <c r="Y37" s="305"/>
      <c r="Z37" s="176" t="str">
        <f>IF(D37="","",U37*0.1)</f>
        <v/>
      </c>
      <c r="AA37" s="176"/>
      <c r="AB37" s="176"/>
      <c r="AC37" s="176"/>
      <c r="AD37" s="176"/>
      <c r="AE37" s="176" t="str">
        <f t="shared" ref="AE37:AE46" si="3">IF(U37="","",SUM(U37:AD37))</f>
        <v/>
      </c>
      <c r="AF37" s="176"/>
      <c r="AG37" s="176"/>
      <c r="AH37" s="176"/>
      <c r="AI37" s="176"/>
      <c r="AJ37" s="264"/>
      <c r="AK37" s="264"/>
      <c r="AL37" s="264"/>
      <c r="AM37" s="264"/>
      <c r="AN37" s="264"/>
      <c r="AO37" s="264"/>
      <c r="AP37" s="264"/>
      <c r="AQ37" s="264"/>
      <c r="AR37" s="19"/>
      <c r="AS37" s="19"/>
      <c r="AW37" s="174"/>
      <c r="AX37" s="174"/>
      <c r="AY37" s="19"/>
      <c r="AZ37" s="19"/>
      <c r="BA37" s="19"/>
      <c r="BB37" s="19"/>
      <c r="BC37" s="19"/>
    </row>
    <row r="38" spans="1:64">
      <c r="B38" s="154">
        <v>2</v>
      </c>
      <c r="C38" s="154"/>
      <c r="D38" s="264"/>
      <c r="E38" s="264"/>
      <c r="F38" s="264"/>
      <c r="G38" s="264"/>
      <c r="H38" s="264"/>
      <c r="I38" s="264"/>
      <c r="J38" s="264"/>
      <c r="K38" s="264"/>
      <c r="L38" s="264"/>
      <c r="M38" s="306"/>
      <c r="N38" s="306"/>
      <c r="O38" s="306"/>
      <c r="P38" s="306"/>
      <c r="Q38" s="306"/>
      <c r="R38" s="306"/>
      <c r="S38" s="306"/>
      <c r="T38" s="306"/>
      <c r="U38" s="305"/>
      <c r="V38" s="305"/>
      <c r="W38" s="305"/>
      <c r="X38" s="305"/>
      <c r="Y38" s="305"/>
      <c r="Z38" s="176" t="str">
        <f t="shared" ref="Z38:Z46" si="4">IF(D38="","",U38*0.1)</f>
        <v/>
      </c>
      <c r="AA38" s="176"/>
      <c r="AB38" s="176"/>
      <c r="AC38" s="176"/>
      <c r="AD38" s="176"/>
      <c r="AE38" s="176" t="str">
        <f t="shared" si="3"/>
        <v/>
      </c>
      <c r="AF38" s="176"/>
      <c r="AG38" s="176"/>
      <c r="AH38" s="176"/>
      <c r="AI38" s="176"/>
      <c r="AJ38" s="264"/>
      <c r="AK38" s="264"/>
      <c r="AL38" s="264"/>
      <c r="AM38" s="264"/>
      <c r="AN38" s="264"/>
      <c r="AO38" s="264"/>
      <c r="AP38" s="264"/>
      <c r="AQ38" s="264"/>
      <c r="AR38" s="19"/>
      <c r="AS38" s="19"/>
      <c r="AW38" s="174"/>
      <c r="AX38" s="174"/>
      <c r="AY38" s="19"/>
      <c r="AZ38" s="19"/>
      <c r="BA38" s="19"/>
      <c r="BB38" s="19"/>
      <c r="BC38" s="19"/>
    </row>
    <row r="39" spans="1:64">
      <c r="B39" s="154">
        <v>3</v>
      </c>
      <c r="C39" s="154"/>
      <c r="D39" s="264"/>
      <c r="E39" s="264"/>
      <c r="F39" s="264"/>
      <c r="G39" s="264"/>
      <c r="H39" s="264"/>
      <c r="I39" s="264"/>
      <c r="J39" s="264"/>
      <c r="K39" s="264"/>
      <c r="L39" s="264"/>
      <c r="M39" s="306"/>
      <c r="N39" s="306"/>
      <c r="O39" s="306"/>
      <c r="P39" s="306"/>
      <c r="Q39" s="306"/>
      <c r="R39" s="306"/>
      <c r="S39" s="306"/>
      <c r="T39" s="306"/>
      <c r="U39" s="305"/>
      <c r="V39" s="305"/>
      <c r="W39" s="305"/>
      <c r="X39" s="305"/>
      <c r="Y39" s="305"/>
      <c r="Z39" s="176" t="str">
        <f t="shared" si="4"/>
        <v/>
      </c>
      <c r="AA39" s="176"/>
      <c r="AB39" s="176"/>
      <c r="AC39" s="176"/>
      <c r="AD39" s="176"/>
      <c r="AE39" s="176" t="str">
        <f t="shared" si="3"/>
        <v/>
      </c>
      <c r="AF39" s="176"/>
      <c r="AG39" s="176"/>
      <c r="AH39" s="176"/>
      <c r="AI39" s="176"/>
      <c r="AJ39" s="264"/>
      <c r="AK39" s="264"/>
      <c r="AL39" s="264"/>
      <c r="AM39" s="264"/>
      <c r="AN39" s="264"/>
      <c r="AO39" s="264"/>
      <c r="AP39" s="264"/>
      <c r="AQ39" s="264"/>
      <c r="AR39" s="19"/>
      <c r="AS39" s="19"/>
      <c r="AW39" s="174"/>
      <c r="AX39" s="174"/>
      <c r="AY39" s="19"/>
      <c r="AZ39" s="19"/>
      <c r="BA39" s="19"/>
      <c r="BB39" s="19"/>
      <c r="BC39" s="19"/>
    </row>
    <row r="40" spans="1:64">
      <c r="B40" s="154">
        <v>4</v>
      </c>
      <c r="C40" s="154"/>
      <c r="D40" s="264"/>
      <c r="E40" s="264"/>
      <c r="F40" s="264"/>
      <c r="G40" s="264"/>
      <c r="H40" s="264"/>
      <c r="I40" s="264"/>
      <c r="J40" s="264"/>
      <c r="K40" s="264"/>
      <c r="L40" s="264"/>
      <c r="M40" s="306"/>
      <c r="N40" s="306"/>
      <c r="O40" s="306"/>
      <c r="P40" s="306"/>
      <c r="Q40" s="306"/>
      <c r="R40" s="306"/>
      <c r="S40" s="306"/>
      <c r="T40" s="306"/>
      <c r="U40" s="305"/>
      <c r="V40" s="305"/>
      <c r="W40" s="305"/>
      <c r="X40" s="305"/>
      <c r="Y40" s="305"/>
      <c r="Z40" s="176" t="str">
        <f t="shared" si="4"/>
        <v/>
      </c>
      <c r="AA40" s="176"/>
      <c r="AB40" s="176"/>
      <c r="AC40" s="176"/>
      <c r="AD40" s="176"/>
      <c r="AE40" s="176" t="str">
        <f t="shared" si="3"/>
        <v/>
      </c>
      <c r="AF40" s="176"/>
      <c r="AG40" s="176"/>
      <c r="AH40" s="176"/>
      <c r="AI40" s="176"/>
      <c r="AJ40" s="264"/>
      <c r="AK40" s="264"/>
      <c r="AL40" s="264"/>
      <c r="AM40" s="264"/>
      <c r="AN40" s="264"/>
      <c r="AO40" s="264"/>
      <c r="AP40" s="264"/>
      <c r="AQ40" s="264"/>
      <c r="AR40" s="19"/>
      <c r="AS40" s="19"/>
      <c r="AW40" s="179"/>
      <c r="AX40" s="179"/>
      <c r="AY40" s="19"/>
      <c r="AZ40" s="19"/>
      <c r="BA40" s="19"/>
      <c r="BB40" s="19"/>
      <c r="BC40" s="19"/>
    </row>
    <row r="41" spans="1:64">
      <c r="B41" s="154">
        <v>5</v>
      </c>
      <c r="C41" s="154"/>
      <c r="D41" s="264"/>
      <c r="E41" s="264"/>
      <c r="F41" s="264"/>
      <c r="G41" s="264"/>
      <c r="H41" s="264"/>
      <c r="I41" s="264"/>
      <c r="J41" s="264"/>
      <c r="K41" s="264"/>
      <c r="L41" s="264"/>
      <c r="M41" s="306"/>
      <c r="N41" s="306"/>
      <c r="O41" s="306"/>
      <c r="P41" s="306"/>
      <c r="Q41" s="306"/>
      <c r="R41" s="306"/>
      <c r="S41" s="306"/>
      <c r="T41" s="306"/>
      <c r="U41" s="305"/>
      <c r="V41" s="305"/>
      <c r="W41" s="305"/>
      <c r="X41" s="305"/>
      <c r="Y41" s="305"/>
      <c r="Z41" s="176" t="str">
        <f t="shared" si="4"/>
        <v/>
      </c>
      <c r="AA41" s="176"/>
      <c r="AB41" s="176"/>
      <c r="AC41" s="176"/>
      <c r="AD41" s="176"/>
      <c r="AE41" s="176" t="str">
        <f t="shared" si="3"/>
        <v/>
      </c>
      <c r="AF41" s="176"/>
      <c r="AG41" s="176"/>
      <c r="AH41" s="176"/>
      <c r="AI41" s="176"/>
      <c r="AJ41" s="264"/>
      <c r="AK41" s="264"/>
      <c r="AL41" s="264"/>
      <c r="AM41" s="264"/>
      <c r="AN41" s="264"/>
      <c r="AO41" s="264"/>
      <c r="AP41" s="264"/>
      <c r="AQ41" s="264"/>
      <c r="AR41" s="19"/>
      <c r="AS41" s="19"/>
      <c r="AW41" s="174"/>
      <c r="AX41" s="174"/>
      <c r="AY41" s="19"/>
      <c r="AZ41" s="19"/>
      <c r="BA41" s="19"/>
      <c r="BB41" s="19"/>
      <c r="BC41" s="19"/>
    </row>
    <row r="42" spans="1:64">
      <c r="B42" s="154">
        <v>6</v>
      </c>
      <c r="C42" s="154"/>
      <c r="D42" s="264"/>
      <c r="E42" s="264"/>
      <c r="F42" s="264"/>
      <c r="G42" s="264"/>
      <c r="H42" s="264"/>
      <c r="I42" s="264"/>
      <c r="J42" s="264"/>
      <c r="K42" s="264"/>
      <c r="L42" s="264"/>
      <c r="M42" s="306"/>
      <c r="N42" s="306"/>
      <c r="O42" s="306"/>
      <c r="P42" s="306"/>
      <c r="Q42" s="306"/>
      <c r="R42" s="306"/>
      <c r="S42" s="306"/>
      <c r="T42" s="306"/>
      <c r="U42" s="305"/>
      <c r="V42" s="305"/>
      <c r="W42" s="305"/>
      <c r="X42" s="305"/>
      <c r="Y42" s="305"/>
      <c r="Z42" s="176" t="str">
        <f t="shared" si="4"/>
        <v/>
      </c>
      <c r="AA42" s="176"/>
      <c r="AB42" s="176"/>
      <c r="AC42" s="176"/>
      <c r="AD42" s="176"/>
      <c r="AE42" s="176" t="str">
        <f t="shared" si="3"/>
        <v/>
      </c>
      <c r="AF42" s="176"/>
      <c r="AG42" s="176"/>
      <c r="AH42" s="176"/>
      <c r="AI42" s="176"/>
      <c r="AJ42" s="264"/>
      <c r="AK42" s="264"/>
      <c r="AL42" s="264"/>
      <c r="AM42" s="264"/>
      <c r="AN42" s="264"/>
      <c r="AO42" s="264"/>
      <c r="AP42" s="264"/>
      <c r="AQ42" s="264"/>
      <c r="AR42" s="19"/>
      <c r="AS42" s="19"/>
      <c r="AW42" s="174"/>
      <c r="AX42" s="174"/>
      <c r="AY42" s="19"/>
      <c r="AZ42" s="19"/>
      <c r="BA42" s="19"/>
      <c r="BB42" s="19"/>
      <c r="BC42" s="19"/>
    </row>
    <row r="43" spans="1:64">
      <c r="B43" s="154">
        <v>7</v>
      </c>
      <c r="C43" s="154"/>
      <c r="D43" s="264"/>
      <c r="E43" s="264"/>
      <c r="F43" s="264"/>
      <c r="G43" s="264"/>
      <c r="H43" s="264"/>
      <c r="I43" s="264"/>
      <c r="J43" s="264"/>
      <c r="K43" s="264"/>
      <c r="L43" s="264"/>
      <c r="M43" s="306"/>
      <c r="N43" s="306"/>
      <c r="O43" s="306"/>
      <c r="P43" s="306"/>
      <c r="Q43" s="306"/>
      <c r="R43" s="306"/>
      <c r="S43" s="306"/>
      <c r="T43" s="306"/>
      <c r="U43" s="305"/>
      <c r="V43" s="305"/>
      <c r="W43" s="305"/>
      <c r="X43" s="305"/>
      <c r="Y43" s="305"/>
      <c r="Z43" s="176" t="str">
        <f t="shared" si="4"/>
        <v/>
      </c>
      <c r="AA43" s="176"/>
      <c r="AB43" s="176"/>
      <c r="AC43" s="176"/>
      <c r="AD43" s="176"/>
      <c r="AE43" s="176" t="str">
        <f t="shared" si="3"/>
        <v/>
      </c>
      <c r="AF43" s="176"/>
      <c r="AG43" s="176"/>
      <c r="AH43" s="176"/>
      <c r="AI43" s="176"/>
      <c r="AJ43" s="264"/>
      <c r="AK43" s="264"/>
      <c r="AL43" s="264"/>
      <c r="AM43" s="264"/>
      <c r="AN43" s="264"/>
      <c r="AO43" s="264"/>
      <c r="AP43" s="264"/>
      <c r="AQ43" s="264"/>
      <c r="AR43" s="19"/>
      <c r="AS43" s="19"/>
      <c r="AW43" s="174"/>
      <c r="AX43" s="174"/>
      <c r="AY43" s="19"/>
      <c r="AZ43" s="19"/>
      <c r="BA43" s="19"/>
      <c r="BB43" s="19"/>
      <c r="BC43" s="19"/>
    </row>
    <row r="44" spans="1:64">
      <c r="B44" s="154">
        <v>8</v>
      </c>
      <c r="C44" s="154"/>
      <c r="D44" s="264"/>
      <c r="E44" s="264"/>
      <c r="F44" s="264"/>
      <c r="G44" s="264"/>
      <c r="H44" s="264"/>
      <c r="I44" s="264"/>
      <c r="J44" s="264"/>
      <c r="K44" s="264"/>
      <c r="L44" s="264"/>
      <c r="M44" s="306"/>
      <c r="N44" s="306"/>
      <c r="O44" s="306"/>
      <c r="P44" s="306"/>
      <c r="Q44" s="306"/>
      <c r="R44" s="306"/>
      <c r="S44" s="306"/>
      <c r="T44" s="306"/>
      <c r="U44" s="305"/>
      <c r="V44" s="305"/>
      <c r="W44" s="305"/>
      <c r="X44" s="305"/>
      <c r="Y44" s="305"/>
      <c r="Z44" s="176" t="str">
        <f t="shared" si="4"/>
        <v/>
      </c>
      <c r="AA44" s="176"/>
      <c r="AB44" s="176"/>
      <c r="AC44" s="176"/>
      <c r="AD44" s="176"/>
      <c r="AE44" s="176" t="str">
        <f t="shared" si="3"/>
        <v/>
      </c>
      <c r="AF44" s="176"/>
      <c r="AG44" s="176"/>
      <c r="AH44" s="176"/>
      <c r="AI44" s="176"/>
      <c r="AJ44" s="264"/>
      <c r="AK44" s="264"/>
      <c r="AL44" s="264"/>
      <c r="AM44" s="264"/>
      <c r="AN44" s="264"/>
      <c r="AO44" s="264"/>
      <c r="AP44" s="264"/>
      <c r="AQ44" s="264"/>
      <c r="AR44" s="19"/>
      <c r="AS44" s="19"/>
      <c r="AW44" s="174"/>
      <c r="AX44" s="174"/>
      <c r="AY44" s="19"/>
      <c r="AZ44" s="19"/>
      <c r="BA44" s="19"/>
      <c r="BB44" s="19"/>
      <c r="BC44" s="19"/>
    </row>
    <row r="45" spans="1:64">
      <c r="B45" s="154">
        <v>9</v>
      </c>
      <c r="C45" s="154"/>
      <c r="D45" s="264"/>
      <c r="E45" s="264"/>
      <c r="F45" s="264"/>
      <c r="G45" s="264"/>
      <c r="H45" s="264"/>
      <c r="I45" s="264"/>
      <c r="J45" s="264"/>
      <c r="K45" s="264"/>
      <c r="L45" s="264"/>
      <c r="M45" s="306"/>
      <c r="N45" s="306"/>
      <c r="O45" s="306"/>
      <c r="P45" s="306"/>
      <c r="Q45" s="306"/>
      <c r="R45" s="306"/>
      <c r="S45" s="306"/>
      <c r="T45" s="306"/>
      <c r="U45" s="305"/>
      <c r="V45" s="305"/>
      <c r="W45" s="305"/>
      <c r="X45" s="305"/>
      <c r="Y45" s="305"/>
      <c r="Z45" s="176" t="str">
        <f t="shared" si="4"/>
        <v/>
      </c>
      <c r="AA45" s="176"/>
      <c r="AB45" s="176"/>
      <c r="AC45" s="176"/>
      <c r="AD45" s="176"/>
      <c r="AE45" s="176" t="str">
        <f t="shared" si="3"/>
        <v/>
      </c>
      <c r="AF45" s="176"/>
      <c r="AG45" s="176"/>
      <c r="AH45" s="176"/>
      <c r="AI45" s="176"/>
      <c r="AJ45" s="264"/>
      <c r="AK45" s="264"/>
      <c r="AL45" s="264"/>
      <c r="AM45" s="264"/>
      <c r="AN45" s="264"/>
      <c r="AO45" s="264"/>
      <c r="AP45" s="264"/>
      <c r="AQ45" s="264"/>
      <c r="AR45" s="19"/>
      <c r="AS45" s="19"/>
      <c r="AW45" s="174"/>
      <c r="AX45" s="174"/>
      <c r="AY45" s="19"/>
      <c r="AZ45" s="19"/>
      <c r="BA45" s="19"/>
      <c r="BB45" s="19"/>
      <c r="BC45" s="19"/>
    </row>
    <row r="46" spans="1:64">
      <c r="B46" s="154">
        <v>10</v>
      </c>
      <c r="C46" s="154"/>
      <c r="D46" s="264"/>
      <c r="E46" s="264"/>
      <c r="F46" s="264"/>
      <c r="G46" s="264"/>
      <c r="H46" s="264"/>
      <c r="I46" s="264"/>
      <c r="J46" s="264"/>
      <c r="K46" s="264"/>
      <c r="L46" s="264"/>
      <c r="M46" s="306"/>
      <c r="N46" s="306"/>
      <c r="O46" s="306"/>
      <c r="P46" s="306"/>
      <c r="Q46" s="306"/>
      <c r="R46" s="306"/>
      <c r="S46" s="306"/>
      <c r="T46" s="306"/>
      <c r="U46" s="305"/>
      <c r="V46" s="305"/>
      <c r="W46" s="305"/>
      <c r="X46" s="305"/>
      <c r="Y46" s="305"/>
      <c r="Z46" s="176" t="str">
        <f t="shared" si="4"/>
        <v/>
      </c>
      <c r="AA46" s="176"/>
      <c r="AB46" s="176"/>
      <c r="AC46" s="176"/>
      <c r="AD46" s="176"/>
      <c r="AE46" s="176" t="str">
        <f t="shared" si="3"/>
        <v/>
      </c>
      <c r="AF46" s="176"/>
      <c r="AG46" s="176"/>
      <c r="AH46" s="176"/>
      <c r="AI46" s="176"/>
      <c r="AJ46" s="264"/>
      <c r="AK46" s="264"/>
      <c r="AL46" s="264"/>
      <c r="AM46" s="264"/>
      <c r="AN46" s="264"/>
      <c r="AO46" s="264"/>
      <c r="AP46" s="264"/>
      <c r="AQ46" s="264"/>
      <c r="AR46" s="19"/>
      <c r="AS46" s="19"/>
      <c r="AW46" s="174"/>
      <c r="AX46" s="174"/>
      <c r="AY46" s="19"/>
      <c r="AZ46" s="19"/>
      <c r="BA46" s="19"/>
      <c r="BB46" s="19"/>
      <c r="BC46" s="19"/>
    </row>
    <row r="47" spans="1:64" s="10" customFormat="1" ht="15" customHeight="1">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row>
    <row r="48" spans="1:64" s="10" customFormat="1" ht="15" customHeight="1">
      <c r="A48" s="7"/>
      <c r="B48" s="13" t="s">
        <v>74</v>
      </c>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row>
    <row r="49" spans="1:57" s="10" customFormat="1" ht="15" customHeight="1">
      <c r="A49" s="7"/>
      <c r="B49" s="154"/>
      <c r="C49" s="154"/>
      <c r="D49" s="154" t="s">
        <v>45</v>
      </c>
      <c r="E49" s="154"/>
      <c r="F49" s="154"/>
      <c r="G49" s="154"/>
      <c r="H49" s="154"/>
      <c r="I49" s="154"/>
      <c r="J49" s="154"/>
      <c r="K49" s="154"/>
      <c r="L49" s="154"/>
      <c r="M49" s="307" t="s">
        <v>75</v>
      </c>
      <c r="N49" s="307"/>
      <c r="O49" s="307"/>
      <c r="P49" s="307"/>
      <c r="Q49" s="307"/>
      <c r="R49" s="175" t="s">
        <v>76</v>
      </c>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5"/>
      <c r="AQ49" s="7"/>
      <c r="AR49" s="7"/>
      <c r="AS49" s="7"/>
      <c r="AT49" s="7"/>
      <c r="AU49" s="7"/>
      <c r="AV49" s="7"/>
      <c r="AW49" s="7"/>
      <c r="AX49" s="7"/>
      <c r="AY49" s="7"/>
      <c r="AZ49" s="7"/>
      <c r="BA49" s="7"/>
      <c r="BB49" s="7"/>
      <c r="BC49" s="7"/>
      <c r="BD49" s="7"/>
    </row>
    <row r="50" spans="1:57" s="10" customFormat="1" ht="26.1" customHeight="1">
      <c r="A50" s="7"/>
      <c r="B50" s="161">
        <v>1</v>
      </c>
      <c r="C50" s="163"/>
      <c r="D50" s="308">
        <f>D24</f>
        <v>0</v>
      </c>
      <c r="E50" s="308"/>
      <c r="F50" s="308"/>
      <c r="G50" s="308"/>
      <c r="H50" s="308"/>
      <c r="I50" s="308"/>
      <c r="J50" s="308"/>
      <c r="K50" s="308"/>
      <c r="L50" s="308"/>
      <c r="M50" s="309"/>
      <c r="N50" s="309"/>
      <c r="O50" s="309"/>
      <c r="P50" s="309"/>
      <c r="Q50" s="309"/>
      <c r="R50" s="310"/>
      <c r="S50" s="310"/>
      <c r="T50" s="310"/>
      <c r="U50" s="310"/>
      <c r="V50" s="310"/>
      <c r="W50" s="310"/>
      <c r="X50" s="310"/>
      <c r="Y50" s="310"/>
      <c r="Z50" s="310"/>
      <c r="AA50" s="310"/>
      <c r="AB50" s="310"/>
      <c r="AC50" s="310"/>
      <c r="AD50" s="310"/>
      <c r="AE50" s="310"/>
      <c r="AF50" s="310"/>
      <c r="AG50" s="310"/>
      <c r="AH50" s="310"/>
      <c r="AI50" s="310"/>
      <c r="AJ50" s="310"/>
      <c r="AK50" s="310"/>
      <c r="AL50" s="310"/>
      <c r="AM50" s="310"/>
      <c r="AN50" s="310"/>
      <c r="AO50" s="310"/>
      <c r="AP50" s="310"/>
      <c r="AQ50" s="7"/>
      <c r="AR50" s="7"/>
      <c r="AS50" s="7"/>
      <c r="AT50" s="7"/>
      <c r="AU50" s="7"/>
      <c r="AV50" s="7"/>
      <c r="AW50" s="7"/>
      <c r="AX50" s="7"/>
      <c r="AY50" s="7"/>
      <c r="AZ50" s="7"/>
      <c r="BA50" s="7"/>
      <c r="BB50" s="7"/>
      <c r="BC50" s="7"/>
      <c r="BD50" s="7"/>
    </row>
    <row r="51" spans="1:57" s="10" customFormat="1" ht="26.1" customHeight="1">
      <c r="A51" s="7"/>
      <c r="B51" s="161">
        <v>2</v>
      </c>
      <c r="C51" s="163"/>
      <c r="D51" s="308">
        <f t="shared" ref="D51:D59" si="5">D25</f>
        <v>0</v>
      </c>
      <c r="E51" s="308"/>
      <c r="F51" s="308"/>
      <c r="G51" s="308"/>
      <c r="H51" s="308"/>
      <c r="I51" s="308"/>
      <c r="J51" s="308"/>
      <c r="K51" s="308"/>
      <c r="L51" s="308"/>
      <c r="M51" s="309"/>
      <c r="N51" s="309"/>
      <c r="O51" s="309"/>
      <c r="P51" s="309"/>
      <c r="Q51" s="309"/>
      <c r="R51" s="310"/>
      <c r="S51" s="310"/>
      <c r="T51" s="310"/>
      <c r="U51" s="310"/>
      <c r="V51" s="310"/>
      <c r="W51" s="310"/>
      <c r="X51" s="310"/>
      <c r="Y51" s="310"/>
      <c r="Z51" s="310"/>
      <c r="AA51" s="310"/>
      <c r="AB51" s="310"/>
      <c r="AC51" s="310"/>
      <c r="AD51" s="310"/>
      <c r="AE51" s="310"/>
      <c r="AF51" s="310"/>
      <c r="AG51" s="310"/>
      <c r="AH51" s="310"/>
      <c r="AI51" s="310"/>
      <c r="AJ51" s="310"/>
      <c r="AK51" s="310"/>
      <c r="AL51" s="310"/>
      <c r="AM51" s="310"/>
      <c r="AN51" s="310"/>
      <c r="AO51" s="310"/>
      <c r="AP51" s="310"/>
      <c r="AQ51" s="7"/>
      <c r="AR51" s="7"/>
      <c r="AS51" s="7"/>
      <c r="AT51" s="7"/>
      <c r="AU51" s="7"/>
      <c r="AV51" s="7"/>
      <c r="AW51" s="7"/>
      <c r="AX51" s="7"/>
      <c r="AY51" s="7"/>
      <c r="AZ51" s="7"/>
      <c r="BA51" s="7"/>
      <c r="BB51" s="7"/>
      <c r="BC51" s="7"/>
      <c r="BD51" s="7"/>
    </row>
    <row r="52" spans="1:57" s="10" customFormat="1" ht="26.1" customHeight="1">
      <c r="A52" s="7"/>
      <c r="B52" s="161">
        <v>3</v>
      </c>
      <c r="C52" s="163"/>
      <c r="D52" s="308">
        <f>D26</f>
        <v>0</v>
      </c>
      <c r="E52" s="308"/>
      <c r="F52" s="308"/>
      <c r="G52" s="308"/>
      <c r="H52" s="308"/>
      <c r="I52" s="308"/>
      <c r="J52" s="308"/>
      <c r="K52" s="308"/>
      <c r="L52" s="308"/>
      <c r="M52" s="309"/>
      <c r="N52" s="309"/>
      <c r="O52" s="309"/>
      <c r="P52" s="309"/>
      <c r="Q52" s="309"/>
      <c r="R52" s="310"/>
      <c r="S52" s="310"/>
      <c r="T52" s="310"/>
      <c r="U52" s="310"/>
      <c r="V52" s="310"/>
      <c r="W52" s="310"/>
      <c r="X52" s="310"/>
      <c r="Y52" s="310"/>
      <c r="Z52" s="310"/>
      <c r="AA52" s="310"/>
      <c r="AB52" s="310"/>
      <c r="AC52" s="310"/>
      <c r="AD52" s="310"/>
      <c r="AE52" s="310"/>
      <c r="AF52" s="310"/>
      <c r="AG52" s="310"/>
      <c r="AH52" s="310"/>
      <c r="AI52" s="310"/>
      <c r="AJ52" s="310"/>
      <c r="AK52" s="310"/>
      <c r="AL52" s="310"/>
      <c r="AM52" s="310"/>
      <c r="AN52" s="310"/>
      <c r="AO52" s="310"/>
      <c r="AP52" s="310"/>
      <c r="AQ52" s="7"/>
      <c r="AR52" s="7"/>
      <c r="AS52" s="7"/>
      <c r="AT52" s="7"/>
      <c r="AU52" s="7"/>
      <c r="AV52" s="7"/>
      <c r="AW52" s="7"/>
      <c r="AX52" s="7"/>
      <c r="AY52" s="7"/>
      <c r="AZ52" s="7"/>
      <c r="BA52" s="7"/>
      <c r="BB52" s="7"/>
      <c r="BC52" s="7"/>
      <c r="BD52" s="7"/>
    </row>
    <row r="53" spans="1:57" s="10" customFormat="1" ht="26.1" customHeight="1">
      <c r="A53" s="7"/>
      <c r="B53" s="161">
        <v>4</v>
      </c>
      <c r="C53" s="163"/>
      <c r="D53" s="308">
        <f>D27</f>
        <v>0</v>
      </c>
      <c r="E53" s="308"/>
      <c r="F53" s="308"/>
      <c r="G53" s="308"/>
      <c r="H53" s="308"/>
      <c r="I53" s="308"/>
      <c r="J53" s="308"/>
      <c r="K53" s="308"/>
      <c r="L53" s="308"/>
      <c r="M53" s="309"/>
      <c r="N53" s="309"/>
      <c r="O53" s="309"/>
      <c r="P53" s="309"/>
      <c r="Q53" s="309"/>
      <c r="R53" s="310"/>
      <c r="S53" s="310"/>
      <c r="T53" s="310"/>
      <c r="U53" s="310"/>
      <c r="V53" s="310"/>
      <c r="W53" s="310"/>
      <c r="X53" s="310"/>
      <c r="Y53" s="310"/>
      <c r="Z53" s="310"/>
      <c r="AA53" s="310"/>
      <c r="AB53" s="310"/>
      <c r="AC53" s="310"/>
      <c r="AD53" s="310"/>
      <c r="AE53" s="310"/>
      <c r="AF53" s="310"/>
      <c r="AG53" s="310"/>
      <c r="AH53" s="310"/>
      <c r="AI53" s="310"/>
      <c r="AJ53" s="310"/>
      <c r="AK53" s="310"/>
      <c r="AL53" s="310"/>
      <c r="AM53" s="310"/>
      <c r="AN53" s="310"/>
      <c r="AO53" s="310"/>
      <c r="AP53" s="310"/>
      <c r="AQ53" s="7"/>
      <c r="AR53" s="7"/>
      <c r="AS53" s="7"/>
      <c r="AT53" s="7"/>
      <c r="AU53" s="7"/>
      <c r="AV53" s="7"/>
      <c r="AW53" s="7"/>
      <c r="AX53" s="7"/>
      <c r="AY53" s="7"/>
      <c r="AZ53" s="7"/>
      <c r="BA53" s="7"/>
      <c r="BB53" s="7"/>
      <c r="BC53" s="7"/>
      <c r="BD53" s="7"/>
    </row>
    <row r="54" spans="1:57" s="10" customFormat="1" ht="26.1" customHeight="1">
      <c r="A54" s="7"/>
      <c r="B54" s="161">
        <v>5</v>
      </c>
      <c r="C54" s="163"/>
      <c r="D54" s="311">
        <f t="shared" si="5"/>
        <v>0</v>
      </c>
      <c r="E54" s="312"/>
      <c r="F54" s="312"/>
      <c r="G54" s="312"/>
      <c r="H54" s="312"/>
      <c r="I54" s="312"/>
      <c r="J54" s="312"/>
      <c r="K54" s="312"/>
      <c r="L54" s="313"/>
      <c r="M54" s="309"/>
      <c r="N54" s="309"/>
      <c r="O54" s="309"/>
      <c r="P54" s="309"/>
      <c r="Q54" s="309"/>
      <c r="R54" s="310"/>
      <c r="S54" s="310"/>
      <c r="T54" s="310"/>
      <c r="U54" s="310"/>
      <c r="V54" s="310"/>
      <c r="W54" s="310"/>
      <c r="X54" s="310"/>
      <c r="Y54" s="310"/>
      <c r="Z54" s="310"/>
      <c r="AA54" s="310"/>
      <c r="AB54" s="310"/>
      <c r="AC54" s="310"/>
      <c r="AD54" s="310"/>
      <c r="AE54" s="310"/>
      <c r="AF54" s="310"/>
      <c r="AG54" s="310"/>
      <c r="AH54" s="310"/>
      <c r="AI54" s="310"/>
      <c r="AJ54" s="310"/>
      <c r="AK54" s="310"/>
      <c r="AL54" s="310"/>
      <c r="AM54" s="310"/>
      <c r="AN54" s="310"/>
      <c r="AO54" s="310"/>
      <c r="AP54" s="310"/>
      <c r="AQ54" s="7"/>
      <c r="AR54" s="7"/>
      <c r="AS54" s="7"/>
      <c r="AT54" s="7"/>
      <c r="AU54" s="7"/>
      <c r="AV54" s="7"/>
      <c r="AW54" s="7"/>
      <c r="AX54" s="7"/>
      <c r="AY54" s="7"/>
      <c r="AZ54" s="7"/>
      <c r="BA54" s="7"/>
      <c r="BB54" s="7"/>
      <c r="BC54" s="7"/>
      <c r="BD54" s="7"/>
    </row>
    <row r="55" spans="1:57" s="10" customFormat="1" ht="26.1" customHeight="1">
      <c r="A55" s="7"/>
      <c r="B55" s="161">
        <v>6</v>
      </c>
      <c r="C55" s="163"/>
      <c r="D55" s="311">
        <f t="shared" si="5"/>
        <v>0</v>
      </c>
      <c r="E55" s="312"/>
      <c r="F55" s="312"/>
      <c r="G55" s="312"/>
      <c r="H55" s="312"/>
      <c r="I55" s="312"/>
      <c r="J55" s="312"/>
      <c r="K55" s="312"/>
      <c r="L55" s="313"/>
      <c r="M55" s="309"/>
      <c r="N55" s="309"/>
      <c r="O55" s="309"/>
      <c r="P55" s="309"/>
      <c r="Q55" s="309"/>
      <c r="R55" s="310"/>
      <c r="S55" s="310"/>
      <c r="T55" s="310"/>
      <c r="U55" s="310"/>
      <c r="V55" s="310"/>
      <c r="W55" s="310"/>
      <c r="X55" s="310"/>
      <c r="Y55" s="310"/>
      <c r="Z55" s="310"/>
      <c r="AA55" s="310"/>
      <c r="AB55" s="310"/>
      <c r="AC55" s="310"/>
      <c r="AD55" s="310"/>
      <c r="AE55" s="310"/>
      <c r="AF55" s="310"/>
      <c r="AG55" s="310"/>
      <c r="AH55" s="310"/>
      <c r="AI55" s="310"/>
      <c r="AJ55" s="310"/>
      <c r="AK55" s="310"/>
      <c r="AL55" s="310"/>
      <c r="AM55" s="310"/>
      <c r="AN55" s="310"/>
      <c r="AO55" s="310"/>
      <c r="AP55" s="310"/>
      <c r="AQ55" s="7"/>
      <c r="AR55" s="7"/>
      <c r="AS55" s="7"/>
      <c r="AT55" s="7"/>
      <c r="AU55" s="7"/>
      <c r="AV55" s="7"/>
      <c r="AW55" s="7"/>
      <c r="AX55" s="7"/>
      <c r="AY55" s="7"/>
      <c r="AZ55" s="7"/>
      <c r="BA55" s="7"/>
      <c r="BB55" s="7"/>
      <c r="BC55" s="7"/>
      <c r="BD55" s="7"/>
    </row>
    <row r="56" spans="1:57" s="10" customFormat="1" ht="26.1" customHeight="1">
      <c r="A56" s="7"/>
      <c r="B56" s="161">
        <v>7</v>
      </c>
      <c r="C56" s="163"/>
      <c r="D56" s="311">
        <f t="shared" si="5"/>
        <v>0</v>
      </c>
      <c r="E56" s="312"/>
      <c r="F56" s="312"/>
      <c r="G56" s="312"/>
      <c r="H56" s="312"/>
      <c r="I56" s="312"/>
      <c r="J56" s="312"/>
      <c r="K56" s="312"/>
      <c r="L56" s="313"/>
      <c r="M56" s="309"/>
      <c r="N56" s="309"/>
      <c r="O56" s="309"/>
      <c r="P56" s="309"/>
      <c r="Q56" s="309"/>
      <c r="R56" s="310"/>
      <c r="S56" s="310"/>
      <c r="T56" s="310"/>
      <c r="U56" s="310"/>
      <c r="V56" s="310"/>
      <c r="W56" s="310"/>
      <c r="X56" s="310"/>
      <c r="Y56" s="310"/>
      <c r="Z56" s="310"/>
      <c r="AA56" s="310"/>
      <c r="AB56" s="310"/>
      <c r="AC56" s="310"/>
      <c r="AD56" s="310"/>
      <c r="AE56" s="310"/>
      <c r="AF56" s="310"/>
      <c r="AG56" s="310"/>
      <c r="AH56" s="310"/>
      <c r="AI56" s="310"/>
      <c r="AJ56" s="310"/>
      <c r="AK56" s="310"/>
      <c r="AL56" s="310"/>
      <c r="AM56" s="310"/>
      <c r="AN56" s="310"/>
      <c r="AO56" s="310"/>
      <c r="AP56" s="310"/>
      <c r="AQ56" s="7"/>
      <c r="AR56" s="7"/>
      <c r="AS56" s="7"/>
      <c r="AT56" s="7"/>
      <c r="AU56" s="7"/>
      <c r="AV56" s="7"/>
      <c r="AW56" s="7"/>
      <c r="AX56" s="7"/>
      <c r="AY56" s="7"/>
      <c r="AZ56" s="7"/>
      <c r="BA56" s="7"/>
      <c r="BB56" s="7"/>
      <c r="BC56" s="7"/>
      <c r="BD56" s="7"/>
    </row>
    <row r="57" spans="1:57" s="10" customFormat="1" ht="26.1" customHeight="1">
      <c r="A57" s="7"/>
      <c r="B57" s="161">
        <v>8</v>
      </c>
      <c r="C57" s="163"/>
      <c r="D57" s="311">
        <f t="shared" si="5"/>
        <v>0</v>
      </c>
      <c r="E57" s="312"/>
      <c r="F57" s="312"/>
      <c r="G57" s="312"/>
      <c r="H57" s="312"/>
      <c r="I57" s="312"/>
      <c r="J57" s="312"/>
      <c r="K57" s="312"/>
      <c r="L57" s="313"/>
      <c r="M57" s="309"/>
      <c r="N57" s="309"/>
      <c r="O57" s="309"/>
      <c r="P57" s="309"/>
      <c r="Q57" s="309"/>
      <c r="R57" s="310"/>
      <c r="S57" s="310"/>
      <c r="T57" s="310"/>
      <c r="U57" s="310"/>
      <c r="V57" s="310"/>
      <c r="W57" s="310"/>
      <c r="X57" s="310"/>
      <c r="Y57" s="310"/>
      <c r="Z57" s="310"/>
      <c r="AA57" s="310"/>
      <c r="AB57" s="310"/>
      <c r="AC57" s="310"/>
      <c r="AD57" s="310"/>
      <c r="AE57" s="310"/>
      <c r="AF57" s="310"/>
      <c r="AG57" s="310"/>
      <c r="AH57" s="310"/>
      <c r="AI57" s="310"/>
      <c r="AJ57" s="310"/>
      <c r="AK57" s="310"/>
      <c r="AL57" s="310"/>
      <c r="AM57" s="310"/>
      <c r="AN57" s="310"/>
      <c r="AO57" s="310"/>
      <c r="AP57" s="310"/>
      <c r="AQ57" s="7"/>
      <c r="AR57" s="7"/>
      <c r="AS57" s="7"/>
      <c r="AT57" s="7"/>
      <c r="AU57" s="7"/>
      <c r="AV57" s="7"/>
      <c r="AW57" s="7"/>
      <c r="AX57" s="7"/>
      <c r="AY57" s="7"/>
      <c r="AZ57" s="7"/>
      <c r="BA57" s="7"/>
      <c r="BB57" s="7"/>
      <c r="BC57" s="7"/>
      <c r="BD57" s="7"/>
    </row>
    <row r="58" spans="1:57" s="10" customFormat="1" ht="26.1" customHeight="1">
      <c r="A58" s="7"/>
      <c r="B58" s="161">
        <v>9</v>
      </c>
      <c r="C58" s="163"/>
      <c r="D58" s="311">
        <f t="shared" si="5"/>
        <v>0</v>
      </c>
      <c r="E58" s="312"/>
      <c r="F58" s="312"/>
      <c r="G58" s="312"/>
      <c r="H58" s="312"/>
      <c r="I58" s="312"/>
      <c r="J58" s="312"/>
      <c r="K58" s="312"/>
      <c r="L58" s="313"/>
      <c r="M58" s="309"/>
      <c r="N58" s="309"/>
      <c r="O58" s="309"/>
      <c r="P58" s="309"/>
      <c r="Q58" s="309"/>
      <c r="R58" s="310"/>
      <c r="S58" s="310"/>
      <c r="T58" s="310"/>
      <c r="U58" s="310"/>
      <c r="V58" s="310"/>
      <c r="W58" s="310"/>
      <c r="X58" s="310"/>
      <c r="Y58" s="310"/>
      <c r="Z58" s="310"/>
      <c r="AA58" s="310"/>
      <c r="AB58" s="310"/>
      <c r="AC58" s="310"/>
      <c r="AD58" s="310"/>
      <c r="AE58" s="310"/>
      <c r="AF58" s="310"/>
      <c r="AG58" s="310"/>
      <c r="AH58" s="310"/>
      <c r="AI58" s="310"/>
      <c r="AJ58" s="310"/>
      <c r="AK58" s="310"/>
      <c r="AL58" s="310"/>
      <c r="AM58" s="310"/>
      <c r="AN58" s="310"/>
      <c r="AO58" s="310"/>
      <c r="AP58" s="310"/>
      <c r="AQ58" s="7"/>
      <c r="AR58" s="7"/>
      <c r="AS58" s="7"/>
      <c r="AT58" s="7"/>
      <c r="AU58" s="7"/>
      <c r="AV58" s="7"/>
      <c r="AW58" s="7"/>
      <c r="AX58" s="7"/>
      <c r="AY58" s="7"/>
      <c r="AZ58" s="7"/>
      <c r="BA58" s="7"/>
      <c r="BB58" s="7"/>
      <c r="BC58" s="7"/>
      <c r="BD58" s="7"/>
    </row>
    <row r="59" spans="1:57" s="10" customFormat="1" ht="26.1" customHeight="1">
      <c r="A59" s="7"/>
      <c r="B59" s="161">
        <v>10</v>
      </c>
      <c r="C59" s="163"/>
      <c r="D59" s="311">
        <f t="shared" si="5"/>
        <v>0</v>
      </c>
      <c r="E59" s="312"/>
      <c r="F59" s="312"/>
      <c r="G59" s="312"/>
      <c r="H59" s="312"/>
      <c r="I59" s="312"/>
      <c r="J59" s="312"/>
      <c r="K59" s="312"/>
      <c r="L59" s="313"/>
      <c r="M59" s="309"/>
      <c r="N59" s="309"/>
      <c r="O59" s="309"/>
      <c r="P59" s="309"/>
      <c r="Q59" s="309"/>
      <c r="R59" s="310"/>
      <c r="S59" s="310"/>
      <c r="T59" s="310"/>
      <c r="U59" s="310"/>
      <c r="V59" s="310"/>
      <c r="W59" s="310"/>
      <c r="X59" s="310"/>
      <c r="Y59" s="310"/>
      <c r="Z59" s="310"/>
      <c r="AA59" s="310"/>
      <c r="AB59" s="310"/>
      <c r="AC59" s="310"/>
      <c r="AD59" s="310"/>
      <c r="AE59" s="310"/>
      <c r="AF59" s="310"/>
      <c r="AG59" s="310"/>
      <c r="AH59" s="310"/>
      <c r="AI59" s="310"/>
      <c r="AJ59" s="310"/>
      <c r="AK59" s="310"/>
      <c r="AL59" s="310"/>
      <c r="AM59" s="310"/>
      <c r="AN59" s="310"/>
      <c r="AO59" s="310"/>
      <c r="AP59" s="310"/>
      <c r="AQ59" s="7"/>
      <c r="AR59" s="7"/>
      <c r="AS59" s="7"/>
      <c r="AT59" s="7"/>
      <c r="AU59" s="7"/>
      <c r="AV59" s="7"/>
      <c r="AW59" s="7"/>
      <c r="AX59" s="7"/>
      <c r="AY59" s="7"/>
      <c r="AZ59" s="7"/>
      <c r="BA59" s="7"/>
      <c r="BB59" s="7"/>
      <c r="BC59" s="7"/>
      <c r="BD59" s="7"/>
    </row>
    <row r="60" spans="1:57" s="10" customFormat="1" ht="15" customHeight="1">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1:57" s="10" customFormat="1" ht="15" customHeight="1">
      <c r="A61" s="7"/>
      <c r="B61" s="95" t="s">
        <v>78</v>
      </c>
      <c r="C61" s="95"/>
      <c r="D61" s="95"/>
      <c r="E61" s="95"/>
      <c r="F61" s="95"/>
      <c r="G61" s="95"/>
      <c r="H61" s="95"/>
      <c r="I61" s="7"/>
      <c r="J61" s="7"/>
      <c r="K61" s="7"/>
      <c r="L61" s="7"/>
      <c r="M61" s="7"/>
      <c r="N61" s="164" t="s">
        <v>43</v>
      </c>
      <c r="O61" s="164"/>
      <c r="P61" s="164"/>
      <c r="Q61" s="164"/>
      <c r="R61" s="164"/>
      <c r="S61" s="165">
        <f>SUM(AN65:AQ78)*$BC$15</f>
        <v>0</v>
      </c>
      <c r="T61" s="165"/>
      <c r="U61" s="165"/>
      <c r="V61" s="165"/>
      <c r="W61" s="165"/>
      <c r="X61" s="165"/>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row>
    <row r="62" spans="1:57" s="10" customFormat="1" ht="15" customHeight="1">
      <c r="A62" s="7"/>
      <c r="B62" s="6"/>
      <c r="C62" s="95" t="s">
        <v>79</v>
      </c>
      <c r="D62" s="95"/>
      <c r="E62" s="95"/>
      <c r="F62" s="95"/>
      <c r="G62" s="95"/>
      <c r="H62" s="95"/>
      <c r="I62" s="95"/>
      <c r="J62" s="95"/>
      <c r="K62" s="95"/>
      <c r="L62" s="95"/>
      <c r="M62" s="95"/>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7"/>
      <c r="BE62" s="7"/>
    </row>
    <row r="63" spans="1:57" s="10" customFormat="1" ht="15" customHeight="1">
      <c r="A63" s="7"/>
      <c r="B63" s="6"/>
      <c r="C63" s="1"/>
      <c r="D63" s="1"/>
      <c r="E63" s="1"/>
      <c r="F63" s="1"/>
      <c r="G63" s="1"/>
      <c r="H63" s="1"/>
      <c r="I63" s="1"/>
      <c r="J63" s="1"/>
      <c r="K63" s="1"/>
      <c r="L63" s="1"/>
      <c r="M63" s="1"/>
      <c r="N63" s="154" t="s">
        <v>80</v>
      </c>
      <c r="O63" s="154"/>
      <c r="P63" s="154"/>
      <c r="Q63" s="154"/>
      <c r="R63" s="154"/>
      <c r="S63" s="154"/>
      <c r="T63" s="154" t="s">
        <v>81</v>
      </c>
      <c r="U63" s="154"/>
      <c r="V63" s="154"/>
      <c r="W63" s="154"/>
      <c r="X63" s="1"/>
      <c r="Y63" s="1"/>
      <c r="Z63" s="1"/>
      <c r="AA63" s="1"/>
      <c r="AB63" s="1"/>
      <c r="AC63" s="1"/>
      <c r="AD63" s="1"/>
      <c r="AE63" s="1"/>
      <c r="AF63" s="1"/>
      <c r="AG63" s="1"/>
      <c r="AH63" s="1"/>
      <c r="AI63" s="1"/>
      <c r="AJ63" s="1"/>
      <c r="AK63" s="1"/>
      <c r="AL63" s="1"/>
      <c r="AM63" s="1"/>
      <c r="AN63" s="1"/>
      <c r="AO63" s="1"/>
      <c r="AP63" s="1"/>
      <c r="AQ63" s="1"/>
      <c r="AR63" s="1"/>
      <c r="AS63" s="1"/>
      <c r="AT63" s="1"/>
      <c r="AU63" s="1"/>
      <c r="AV63" s="161" t="s">
        <v>82</v>
      </c>
      <c r="AW63" s="162"/>
      <c r="AX63" s="162"/>
      <c r="AY63" s="162"/>
      <c r="AZ63" s="162"/>
      <c r="BA63" s="162"/>
      <c r="BB63" s="162"/>
      <c r="BC63" s="163"/>
      <c r="BD63" s="7"/>
      <c r="BE63" s="7"/>
    </row>
    <row r="64" spans="1:57" s="10" customFormat="1" ht="15" customHeight="1">
      <c r="A64" s="7"/>
      <c r="B64" s="14"/>
      <c r="C64" s="154" t="s">
        <v>83</v>
      </c>
      <c r="D64" s="154"/>
      <c r="E64" s="154"/>
      <c r="F64" s="154"/>
      <c r="G64" s="154"/>
      <c r="H64" s="154"/>
      <c r="I64" s="154"/>
      <c r="J64" s="154"/>
      <c r="K64" s="154"/>
      <c r="L64" s="154"/>
      <c r="M64" s="154"/>
      <c r="N64" s="154" t="s">
        <v>84</v>
      </c>
      <c r="O64" s="154"/>
      <c r="P64" s="154"/>
      <c r="Q64" s="154" t="s">
        <v>85</v>
      </c>
      <c r="R64" s="154"/>
      <c r="S64" s="154"/>
      <c r="T64" s="154" t="s">
        <v>86</v>
      </c>
      <c r="U64" s="154"/>
      <c r="V64" s="154"/>
      <c r="W64" s="154"/>
      <c r="X64" s="154" t="s">
        <v>11</v>
      </c>
      <c r="Y64" s="154"/>
      <c r="Z64" s="154"/>
      <c r="AA64" s="154"/>
      <c r="AB64" s="161" t="s">
        <v>87</v>
      </c>
      <c r="AC64" s="162"/>
      <c r="AD64" s="162"/>
      <c r="AE64" s="163"/>
      <c r="AF64" s="155" t="s">
        <v>88</v>
      </c>
      <c r="AG64" s="156"/>
      <c r="AH64" s="156"/>
      <c r="AI64" s="157"/>
      <c r="AJ64" s="155" t="s">
        <v>89</v>
      </c>
      <c r="AK64" s="156"/>
      <c r="AL64" s="156"/>
      <c r="AM64" s="157"/>
      <c r="AN64" s="155" t="s">
        <v>90</v>
      </c>
      <c r="AO64" s="156"/>
      <c r="AP64" s="156"/>
      <c r="AQ64" s="157"/>
      <c r="AR64" s="155" t="s">
        <v>91</v>
      </c>
      <c r="AS64" s="156"/>
      <c r="AT64" s="156"/>
      <c r="AU64" s="157"/>
      <c r="AV64" s="161" t="s">
        <v>92</v>
      </c>
      <c r="AW64" s="162"/>
      <c r="AX64" s="162"/>
      <c r="AY64" s="163"/>
      <c r="AZ64" s="161" t="s">
        <v>5</v>
      </c>
      <c r="BA64" s="162"/>
      <c r="BB64" s="162"/>
      <c r="BC64" s="163"/>
      <c r="BD64" s="7"/>
      <c r="BE64" s="7"/>
    </row>
    <row r="65" spans="1:57" s="10" customFormat="1" ht="15" customHeight="1">
      <c r="A65" s="7"/>
      <c r="B65" s="14">
        <v>1</v>
      </c>
      <c r="C65" s="259"/>
      <c r="D65" s="259"/>
      <c r="E65" s="259"/>
      <c r="F65" s="259"/>
      <c r="G65" s="259"/>
      <c r="H65" s="259"/>
      <c r="I65" s="259"/>
      <c r="J65" s="259"/>
      <c r="K65" s="259"/>
      <c r="L65" s="259"/>
      <c r="M65" s="259"/>
      <c r="N65" s="263"/>
      <c r="O65" s="263"/>
      <c r="P65" s="263"/>
      <c r="Q65" s="263"/>
      <c r="R65" s="263"/>
      <c r="S65" s="263"/>
      <c r="T65" s="264"/>
      <c r="U65" s="264"/>
      <c r="V65" s="264"/>
      <c r="W65" s="264"/>
      <c r="X65" s="277"/>
      <c r="Y65" s="277"/>
      <c r="Z65" s="277"/>
      <c r="AA65" s="277"/>
      <c r="AB65" s="283"/>
      <c r="AC65" s="284"/>
      <c r="AD65" s="284"/>
      <c r="AE65" s="285"/>
      <c r="AF65" s="283"/>
      <c r="AG65" s="284"/>
      <c r="AH65" s="284"/>
      <c r="AI65" s="285"/>
      <c r="AJ65" s="278" t="str">
        <f>IF(T65="","",AB65+AF65)</f>
        <v/>
      </c>
      <c r="AK65" s="279"/>
      <c r="AL65" s="279"/>
      <c r="AM65" s="280"/>
      <c r="AN65" s="278" t="str">
        <f>IF(T65="","",AJ65-AR65)</f>
        <v/>
      </c>
      <c r="AO65" s="279"/>
      <c r="AP65" s="279"/>
      <c r="AQ65" s="280"/>
      <c r="AR65" s="260"/>
      <c r="AS65" s="261"/>
      <c r="AT65" s="261"/>
      <c r="AU65" s="262"/>
      <c r="AV65" s="266"/>
      <c r="AW65" s="267"/>
      <c r="AX65" s="267"/>
      <c r="AY65" s="268"/>
      <c r="AZ65" s="266"/>
      <c r="BA65" s="267"/>
      <c r="BB65" s="267"/>
      <c r="BC65" s="268"/>
      <c r="BD65" s="7"/>
      <c r="BE65" s="7"/>
    </row>
    <row r="66" spans="1:57" s="10" customFormat="1" ht="15" customHeight="1">
      <c r="A66" s="7"/>
      <c r="B66" s="14">
        <v>2</v>
      </c>
      <c r="C66" s="259"/>
      <c r="D66" s="259"/>
      <c r="E66" s="259"/>
      <c r="F66" s="259"/>
      <c r="G66" s="259"/>
      <c r="H66" s="259"/>
      <c r="I66" s="259"/>
      <c r="J66" s="259"/>
      <c r="K66" s="259"/>
      <c r="L66" s="259"/>
      <c r="M66" s="259"/>
      <c r="N66" s="263"/>
      <c r="O66" s="263"/>
      <c r="P66" s="263"/>
      <c r="Q66" s="263"/>
      <c r="R66" s="263"/>
      <c r="S66" s="263"/>
      <c r="T66" s="264"/>
      <c r="U66" s="264"/>
      <c r="V66" s="264"/>
      <c r="W66" s="264"/>
      <c r="X66" s="277"/>
      <c r="Y66" s="277"/>
      <c r="Z66" s="277"/>
      <c r="AA66" s="277"/>
      <c r="AB66" s="283"/>
      <c r="AC66" s="284"/>
      <c r="AD66" s="284"/>
      <c r="AE66" s="285"/>
      <c r="AF66" s="283"/>
      <c r="AG66" s="284"/>
      <c r="AH66" s="284"/>
      <c r="AI66" s="285"/>
      <c r="AJ66" s="278" t="str">
        <f>IF(T66="","",AB66+AF66)</f>
        <v/>
      </c>
      <c r="AK66" s="279"/>
      <c r="AL66" s="279"/>
      <c r="AM66" s="280"/>
      <c r="AN66" s="278" t="str">
        <f>IF(T66="","",AJ66-AR66)</f>
        <v/>
      </c>
      <c r="AO66" s="279"/>
      <c r="AP66" s="279"/>
      <c r="AQ66" s="280"/>
      <c r="AR66" s="260"/>
      <c r="AS66" s="261"/>
      <c r="AT66" s="261"/>
      <c r="AU66" s="262"/>
      <c r="AV66" s="266"/>
      <c r="AW66" s="267"/>
      <c r="AX66" s="267"/>
      <c r="AY66" s="268"/>
      <c r="AZ66" s="266"/>
      <c r="BA66" s="267"/>
      <c r="BB66" s="267"/>
      <c r="BC66" s="268"/>
      <c r="BD66" s="7"/>
      <c r="BE66" s="7"/>
    </row>
    <row r="67" spans="1:57" s="10" customFormat="1" ht="15" customHeight="1">
      <c r="A67" s="7"/>
      <c r="B67" s="14">
        <v>3</v>
      </c>
      <c r="C67" s="259"/>
      <c r="D67" s="259"/>
      <c r="E67" s="259"/>
      <c r="F67" s="259"/>
      <c r="G67" s="259"/>
      <c r="H67" s="259"/>
      <c r="I67" s="259"/>
      <c r="J67" s="259"/>
      <c r="K67" s="259"/>
      <c r="L67" s="259"/>
      <c r="M67" s="259"/>
      <c r="N67" s="263"/>
      <c r="O67" s="263"/>
      <c r="P67" s="263"/>
      <c r="Q67" s="263"/>
      <c r="R67" s="263"/>
      <c r="S67" s="263"/>
      <c r="T67" s="264"/>
      <c r="U67" s="264"/>
      <c r="V67" s="264"/>
      <c r="W67" s="264"/>
      <c r="X67" s="277"/>
      <c r="Y67" s="277"/>
      <c r="Z67" s="277"/>
      <c r="AA67" s="277"/>
      <c r="AB67" s="283"/>
      <c r="AC67" s="284"/>
      <c r="AD67" s="284"/>
      <c r="AE67" s="285"/>
      <c r="AF67" s="283"/>
      <c r="AG67" s="284"/>
      <c r="AH67" s="284"/>
      <c r="AI67" s="285"/>
      <c r="AJ67" s="278" t="str">
        <f>IF(T67="","",AB67+AF67)</f>
        <v/>
      </c>
      <c r="AK67" s="279"/>
      <c r="AL67" s="279"/>
      <c r="AM67" s="280"/>
      <c r="AN67" s="278" t="str">
        <f>IF(T67="","",AJ67-AR67)</f>
        <v/>
      </c>
      <c r="AO67" s="279"/>
      <c r="AP67" s="279"/>
      <c r="AQ67" s="280"/>
      <c r="AR67" s="260"/>
      <c r="AS67" s="261"/>
      <c r="AT67" s="261"/>
      <c r="AU67" s="262"/>
      <c r="AV67" s="266"/>
      <c r="AW67" s="267"/>
      <c r="AX67" s="267"/>
      <c r="AY67" s="268"/>
      <c r="AZ67" s="266"/>
      <c r="BA67" s="267"/>
      <c r="BB67" s="267"/>
      <c r="BC67" s="268"/>
      <c r="BD67" s="7"/>
      <c r="BE67" s="7"/>
    </row>
    <row r="68" spans="1:57" s="10" customFormat="1" ht="15" customHeight="1">
      <c r="A68" s="7"/>
      <c r="B68" s="14">
        <v>4</v>
      </c>
      <c r="C68" s="259"/>
      <c r="D68" s="259"/>
      <c r="E68" s="259"/>
      <c r="F68" s="259"/>
      <c r="G68" s="259"/>
      <c r="H68" s="259"/>
      <c r="I68" s="259"/>
      <c r="J68" s="259"/>
      <c r="K68" s="259"/>
      <c r="L68" s="259"/>
      <c r="M68" s="259"/>
      <c r="N68" s="263"/>
      <c r="O68" s="263"/>
      <c r="P68" s="263"/>
      <c r="Q68" s="263"/>
      <c r="R68" s="263"/>
      <c r="S68" s="263"/>
      <c r="T68" s="264"/>
      <c r="U68" s="264"/>
      <c r="V68" s="264"/>
      <c r="W68" s="264"/>
      <c r="X68" s="277"/>
      <c r="Y68" s="277"/>
      <c r="Z68" s="277"/>
      <c r="AA68" s="277"/>
      <c r="AB68" s="283"/>
      <c r="AC68" s="284"/>
      <c r="AD68" s="284"/>
      <c r="AE68" s="285"/>
      <c r="AF68" s="283"/>
      <c r="AG68" s="284"/>
      <c r="AH68" s="284"/>
      <c r="AI68" s="285"/>
      <c r="AJ68" s="278" t="str">
        <f>IF(T68="","",AB68+AF68)</f>
        <v/>
      </c>
      <c r="AK68" s="279"/>
      <c r="AL68" s="279"/>
      <c r="AM68" s="280"/>
      <c r="AN68" s="278" t="str">
        <f>IF(T68="","",AJ68-AR68)</f>
        <v/>
      </c>
      <c r="AO68" s="279"/>
      <c r="AP68" s="279"/>
      <c r="AQ68" s="280"/>
      <c r="AR68" s="260"/>
      <c r="AS68" s="261"/>
      <c r="AT68" s="261"/>
      <c r="AU68" s="262"/>
      <c r="AV68" s="266"/>
      <c r="AW68" s="267"/>
      <c r="AX68" s="267"/>
      <c r="AY68" s="268"/>
      <c r="AZ68" s="266"/>
      <c r="BA68" s="267"/>
      <c r="BB68" s="267"/>
      <c r="BC68" s="268"/>
      <c r="BD68" s="7"/>
      <c r="BE68" s="7"/>
    </row>
    <row r="69" spans="1:57" s="10" customFormat="1" ht="15" customHeight="1">
      <c r="A69" s="7"/>
      <c r="B69" s="14">
        <v>5</v>
      </c>
      <c r="C69" s="259"/>
      <c r="D69" s="259"/>
      <c r="E69" s="259"/>
      <c r="F69" s="259"/>
      <c r="G69" s="259"/>
      <c r="H69" s="259"/>
      <c r="I69" s="259"/>
      <c r="J69" s="259"/>
      <c r="K69" s="259"/>
      <c r="L69" s="259"/>
      <c r="M69" s="259"/>
      <c r="N69" s="263"/>
      <c r="O69" s="263"/>
      <c r="P69" s="263"/>
      <c r="Q69" s="263"/>
      <c r="R69" s="263"/>
      <c r="S69" s="263"/>
      <c r="T69" s="264"/>
      <c r="U69" s="264"/>
      <c r="V69" s="264"/>
      <c r="W69" s="264"/>
      <c r="X69" s="277"/>
      <c r="Y69" s="277"/>
      <c r="Z69" s="277"/>
      <c r="AA69" s="277"/>
      <c r="AB69" s="283"/>
      <c r="AC69" s="284"/>
      <c r="AD69" s="284"/>
      <c r="AE69" s="285"/>
      <c r="AF69" s="283"/>
      <c r="AG69" s="284"/>
      <c r="AH69" s="284"/>
      <c r="AI69" s="285"/>
      <c r="AJ69" s="278" t="str">
        <f t="shared" ref="AJ69:AJ70" si="6">IF(T69="","",AB69+AF69)</f>
        <v/>
      </c>
      <c r="AK69" s="279"/>
      <c r="AL69" s="279"/>
      <c r="AM69" s="280"/>
      <c r="AN69" s="278" t="str">
        <f t="shared" ref="AN69:AN70" si="7">IF(T69="","",AJ69-AR69)</f>
        <v/>
      </c>
      <c r="AO69" s="279"/>
      <c r="AP69" s="279"/>
      <c r="AQ69" s="280"/>
      <c r="AR69" s="260"/>
      <c r="AS69" s="261"/>
      <c r="AT69" s="261"/>
      <c r="AU69" s="262"/>
      <c r="AV69" s="266"/>
      <c r="AW69" s="267"/>
      <c r="AX69" s="267"/>
      <c r="AY69" s="268"/>
      <c r="AZ69" s="266"/>
      <c r="BA69" s="267"/>
      <c r="BB69" s="267"/>
      <c r="BC69" s="268"/>
      <c r="BD69" s="7"/>
      <c r="BE69" s="7"/>
    </row>
    <row r="70" spans="1:57" s="10" customFormat="1" ht="15" customHeight="1">
      <c r="A70" s="7"/>
      <c r="B70" s="14">
        <v>6</v>
      </c>
      <c r="C70" s="259"/>
      <c r="D70" s="259"/>
      <c r="E70" s="259"/>
      <c r="F70" s="259"/>
      <c r="G70" s="259"/>
      <c r="H70" s="259"/>
      <c r="I70" s="259"/>
      <c r="J70" s="259"/>
      <c r="K70" s="259"/>
      <c r="L70" s="259"/>
      <c r="M70" s="259"/>
      <c r="N70" s="263"/>
      <c r="O70" s="263"/>
      <c r="P70" s="263"/>
      <c r="Q70" s="263"/>
      <c r="R70" s="263"/>
      <c r="S70" s="263"/>
      <c r="T70" s="264"/>
      <c r="U70" s="264"/>
      <c r="V70" s="264"/>
      <c r="W70" s="264"/>
      <c r="X70" s="277"/>
      <c r="Y70" s="277"/>
      <c r="Z70" s="277"/>
      <c r="AA70" s="277"/>
      <c r="AB70" s="283"/>
      <c r="AC70" s="284"/>
      <c r="AD70" s="284"/>
      <c r="AE70" s="285"/>
      <c r="AF70" s="283"/>
      <c r="AG70" s="284"/>
      <c r="AH70" s="284"/>
      <c r="AI70" s="285"/>
      <c r="AJ70" s="278" t="str">
        <f t="shared" si="6"/>
        <v/>
      </c>
      <c r="AK70" s="279"/>
      <c r="AL70" s="279"/>
      <c r="AM70" s="280"/>
      <c r="AN70" s="278" t="str">
        <f t="shared" si="7"/>
        <v/>
      </c>
      <c r="AO70" s="279"/>
      <c r="AP70" s="279"/>
      <c r="AQ70" s="280"/>
      <c r="AR70" s="260"/>
      <c r="AS70" s="261"/>
      <c r="AT70" s="261"/>
      <c r="AU70" s="262"/>
      <c r="AV70" s="266"/>
      <c r="AW70" s="267"/>
      <c r="AX70" s="267"/>
      <c r="AY70" s="268"/>
      <c r="AZ70" s="266"/>
      <c r="BA70" s="267"/>
      <c r="BB70" s="267"/>
      <c r="BC70" s="268"/>
      <c r="BD70" s="7"/>
      <c r="BE70" s="7"/>
    </row>
    <row r="71" spans="1:57" s="10" customFormat="1" ht="15" customHeight="1">
      <c r="A71" s="7"/>
      <c r="B71" s="6"/>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7"/>
      <c r="BE71" s="7"/>
    </row>
    <row r="72" spans="1:57" s="10" customFormat="1" ht="15" customHeight="1">
      <c r="A72" s="7"/>
      <c r="B72" s="6"/>
      <c r="C72" s="95" t="s">
        <v>101</v>
      </c>
      <c r="D72" s="95"/>
      <c r="E72" s="95"/>
      <c r="F72" s="95"/>
      <c r="G72" s="95"/>
      <c r="H72" s="95"/>
      <c r="I72" s="95"/>
      <c r="J72" s="95"/>
      <c r="K72" s="95"/>
      <c r="L72" s="95"/>
      <c r="M72" s="95"/>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7"/>
      <c r="BE72" s="7"/>
    </row>
    <row r="73" spans="1:57" s="10" customFormat="1" ht="15" customHeight="1">
      <c r="A73" s="7"/>
      <c r="B73" s="6"/>
      <c r="C73" s="1"/>
      <c r="D73" s="1"/>
      <c r="E73" s="1"/>
      <c r="F73" s="1"/>
      <c r="G73" s="1"/>
      <c r="H73" s="1"/>
      <c r="I73" s="1"/>
      <c r="J73" s="1"/>
      <c r="K73" s="1"/>
      <c r="L73" s="1"/>
      <c r="M73" s="1"/>
      <c r="N73" s="154" t="s">
        <v>80</v>
      </c>
      <c r="O73" s="154"/>
      <c r="P73" s="154"/>
      <c r="Q73" s="154"/>
      <c r="R73" s="154"/>
      <c r="S73" s="154"/>
      <c r="T73" s="154" t="s">
        <v>102</v>
      </c>
      <c r="U73" s="154"/>
      <c r="V73" s="154"/>
      <c r="W73" s="154"/>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7"/>
      <c r="BE73" s="7"/>
    </row>
    <row r="74" spans="1:57" s="10" customFormat="1" ht="15" customHeight="1">
      <c r="A74" s="7"/>
      <c r="B74" s="14"/>
      <c r="C74" s="154" t="s">
        <v>83</v>
      </c>
      <c r="D74" s="154"/>
      <c r="E74" s="154"/>
      <c r="F74" s="154"/>
      <c r="G74" s="154"/>
      <c r="H74" s="154"/>
      <c r="I74" s="154"/>
      <c r="J74" s="154"/>
      <c r="K74" s="154"/>
      <c r="L74" s="154"/>
      <c r="M74" s="154"/>
      <c r="N74" s="154" t="s">
        <v>84</v>
      </c>
      <c r="O74" s="154"/>
      <c r="P74" s="154"/>
      <c r="Q74" s="154" t="s">
        <v>85</v>
      </c>
      <c r="R74" s="154"/>
      <c r="S74" s="154"/>
      <c r="T74" s="154" t="s">
        <v>86</v>
      </c>
      <c r="U74" s="154"/>
      <c r="V74" s="154"/>
      <c r="W74" s="154"/>
      <c r="X74" s="154" t="s">
        <v>11</v>
      </c>
      <c r="Y74" s="154"/>
      <c r="Z74" s="154"/>
      <c r="AA74" s="154"/>
      <c r="AB74" s="154" t="s">
        <v>103</v>
      </c>
      <c r="AC74" s="154"/>
      <c r="AD74" s="154"/>
      <c r="AE74" s="154"/>
      <c r="AF74" s="155" t="s">
        <v>104</v>
      </c>
      <c r="AG74" s="156"/>
      <c r="AH74" s="156"/>
      <c r="AI74" s="157"/>
      <c r="AJ74" s="155" t="s">
        <v>105</v>
      </c>
      <c r="AK74" s="156"/>
      <c r="AL74" s="156"/>
      <c r="AM74" s="157"/>
      <c r="AN74" s="155" t="s">
        <v>106</v>
      </c>
      <c r="AO74" s="156"/>
      <c r="AP74" s="156"/>
      <c r="AQ74" s="157"/>
      <c r="AR74" s="155" t="s">
        <v>91</v>
      </c>
      <c r="AS74" s="156"/>
      <c r="AT74" s="156"/>
      <c r="AU74" s="157"/>
      <c r="AV74" s="153" t="s">
        <v>107</v>
      </c>
      <c r="AW74" s="153"/>
      <c r="AX74" s="153"/>
      <c r="AY74" s="153"/>
      <c r="AZ74" s="1"/>
      <c r="BA74" s="1"/>
      <c r="BB74" s="1"/>
      <c r="BC74" s="1"/>
      <c r="BD74" s="7"/>
      <c r="BE74" s="7"/>
    </row>
    <row r="75" spans="1:57" s="10" customFormat="1" ht="15" customHeight="1">
      <c r="A75" s="7"/>
      <c r="B75" s="14">
        <v>1</v>
      </c>
      <c r="C75" s="259"/>
      <c r="D75" s="259"/>
      <c r="E75" s="259"/>
      <c r="F75" s="259"/>
      <c r="G75" s="259"/>
      <c r="H75" s="259"/>
      <c r="I75" s="259"/>
      <c r="J75" s="259"/>
      <c r="K75" s="259"/>
      <c r="L75" s="259"/>
      <c r="M75" s="259"/>
      <c r="N75" s="263"/>
      <c r="O75" s="263"/>
      <c r="P75" s="263"/>
      <c r="Q75" s="263"/>
      <c r="R75" s="263"/>
      <c r="S75" s="263"/>
      <c r="T75" s="264"/>
      <c r="U75" s="264"/>
      <c r="V75" s="264"/>
      <c r="W75" s="264"/>
      <c r="X75" s="277"/>
      <c r="Y75" s="277"/>
      <c r="Z75" s="277"/>
      <c r="AA75" s="277"/>
      <c r="AB75" s="265"/>
      <c r="AC75" s="265"/>
      <c r="AD75" s="265"/>
      <c r="AE75" s="265"/>
      <c r="AF75" s="265"/>
      <c r="AG75" s="265"/>
      <c r="AH75" s="265"/>
      <c r="AI75" s="265"/>
      <c r="AJ75" s="190" t="str">
        <f>IF(T75="","",AB75+AF75)</f>
        <v/>
      </c>
      <c r="AK75" s="191"/>
      <c r="AL75" s="191"/>
      <c r="AM75" s="192"/>
      <c r="AN75" s="278" t="str">
        <f>IF(T75="","",AJ75-AR75)</f>
        <v/>
      </c>
      <c r="AO75" s="279"/>
      <c r="AP75" s="279"/>
      <c r="AQ75" s="280"/>
      <c r="AR75" s="260"/>
      <c r="AS75" s="261"/>
      <c r="AT75" s="261"/>
      <c r="AU75" s="262"/>
      <c r="AV75" s="264"/>
      <c r="AW75" s="264"/>
      <c r="AX75" s="264"/>
      <c r="AY75" s="264"/>
      <c r="AZ75" s="1"/>
      <c r="BA75" s="1"/>
      <c r="BB75" s="1"/>
      <c r="BC75" s="1"/>
      <c r="BD75" s="7"/>
      <c r="BE75" s="7"/>
    </row>
    <row r="76" spans="1:57" s="10" customFormat="1" ht="15" customHeight="1">
      <c r="A76" s="7"/>
      <c r="B76" s="14">
        <v>2</v>
      </c>
      <c r="C76" s="259"/>
      <c r="D76" s="259"/>
      <c r="E76" s="259"/>
      <c r="F76" s="259"/>
      <c r="G76" s="259"/>
      <c r="H76" s="259"/>
      <c r="I76" s="259"/>
      <c r="J76" s="259"/>
      <c r="K76" s="259"/>
      <c r="L76" s="259"/>
      <c r="M76" s="259"/>
      <c r="N76" s="263"/>
      <c r="O76" s="263"/>
      <c r="P76" s="263"/>
      <c r="Q76" s="263"/>
      <c r="R76" s="263"/>
      <c r="S76" s="263"/>
      <c r="T76" s="264"/>
      <c r="U76" s="264"/>
      <c r="V76" s="264"/>
      <c r="W76" s="264"/>
      <c r="X76" s="277"/>
      <c r="Y76" s="277"/>
      <c r="Z76" s="277"/>
      <c r="AA76" s="277"/>
      <c r="AB76" s="265"/>
      <c r="AC76" s="265"/>
      <c r="AD76" s="265"/>
      <c r="AE76" s="265"/>
      <c r="AF76" s="265"/>
      <c r="AG76" s="265"/>
      <c r="AH76" s="265"/>
      <c r="AI76" s="265"/>
      <c r="AJ76" s="190" t="str">
        <f t="shared" ref="AJ76:AJ78" si="8">IF(T76="","",AB76+AF76)</f>
        <v/>
      </c>
      <c r="AK76" s="191"/>
      <c r="AL76" s="191"/>
      <c r="AM76" s="192"/>
      <c r="AN76" s="278" t="str">
        <f>IF(T76="","",AJ76-AR76)</f>
        <v/>
      </c>
      <c r="AO76" s="279"/>
      <c r="AP76" s="279"/>
      <c r="AQ76" s="280"/>
      <c r="AR76" s="260"/>
      <c r="AS76" s="261"/>
      <c r="AT76" s="261"/>
      <c r="AU76" s="262"/>
      <c r="AV76" s="264"/>
      <c r="AW76" s="264"/>
      <c r="AX76" s="264"/>
      <c r="AY76" s="264"/>
      <c r="AZ76" s="1"/>
      <c r="BA76" s="1"/>
      <c r="BB76" s="1"/>
      <c r="BC76" s="1"/>
      <c r="BD76" s="7"/>
      <c r="BE76" s="7"/>
    </row>
    <row r="77" spans="1:57" s="10" customFormat="1" ht="15" customHeight="1">
      <c r="A77" s="7"/>
      <c r="B77" s="14">
        <v>3</v>
      </c>
      <c r="C77" s="259"/>
      <c r="D77" s="259"/>
      <c r="E77" s="259"/>
      <c r="F77" s="259"/>
      <c r="G77" s="259"/>
      <c r="H77" s="259"/>
      <c r="I77" s="259"/>
      <c r="J77" s="259"/>
      <c r="K77" s="259"/>
      <c r="L77" s="259"/>
      <c r="M77" s="259"/>
      <c r="N77" s="263"/>
      <c r="O77" s="263"/>
      <c r="P77" s="263"/>
      <c r="Q77" s="263"/>
      <c r="R77" s="263"/>
      <c r="S77" s="263"/>
      <c r="T77" s="264"/>
      <c r="U77" s="264"/>
      <c r="V77" s="264"/>
      <c r="W77" s="264"/>
      <c r="X77" s="277"/>
      <c r="Y77" s="277"/>
      <c r="Z77" s="277"/>
      <c r="AA77" s="277"/>
      <c r="AB77" s="265"/>
      <c r="AC77" s="265"/>
      <c r="AD77" s="265"/>
      <c r="AE77" s="265"/>
      <c r="AF77" s="265"/>
      <c r="AG77" s="265"/>
      <c r="AH77" s="265"/>
      <c r="AI77" s="265"/>
      <c r="AJ77" s="190" t="str">
        <f t="shared" si="8"/>
        <v/>
      </c>
      <c r="AK77" s="191"/>
      <c r="AL77" s="191"/>
      <c r="AM77" s="192"/>
      <c r="AN77" s="278" t="str">
        <f>IF(T77="","",AJ77-AR77)</f>
        <v/>
      </c>
      <c r="AO77" s="279"/>
      <c r="AP77" s="279"/>
      <c r="AQ77" s="280"/>
      <c r="AR77" s="260"/>
      <c r="AS77" s="261"/>
      <c r="AT77" s="261"/>
      <c r="AU77" s="262"/>
      <c r="AV77" s="264"/>
      <c r="AW77" s="264"/>
      <c r="AX77" s="264"/>
      <c r="AY77" s="264"/>
      <c r="AZ77" s="1"/>
      <c r="BA77" s="1"/>
      <c r="BB77" s="1"/>
      <c r="BC77" s="1"/>
      <c r="BD77" s="7"/>
      <c r="BE77" s="7"/>
    </row>
    <row r="78" spans="1:57" s="10" customFormat="1" ht="15" customHeight="1">
      <c r="A78" s="7"/>
      <c r="B78" s="14">
        <v>4</v>
      </c>
      <c r="C78" s="259"/>
      <c r="D78" s="259"/>
      <c r="E78" s="259"/>
      <c r="F78" s="259"/>
      <c r="G78" s="259"/>
      <c r="H78" s="259"/>
      <c r="I78" s="259"/>
      <c r="J78" s="259"/>
      <c r="K78" s="259"/>
      <c r="L78" s="259"/>
      <c r="M78" s="259"/>
      <c r="N78" s="263"/>
      <c r="O78" s="263"/>
      <c r="P78" s="263"/>
      <c r="Q78" s="263"/>
      <c r="R78" s="263"/>
      <c r="S78" s="263"/>
      <c r="T78" s="264"/>
      <c r="U78" s="264"/>
      <c r="V78" s="264"/>
      <c r="W78" s="264"/>
      <c r="X78" s="277"/>
      <c r="Y78" s="277"/>
      <c r="Z78" s="277"/>
      <c r="AA78" s="277"/>
      <c r="AB78" s="265"/>
      <c r="AC78" s="265"/>
      <c r="AD78" s="265"/>
      <c r="AE78" s="265"/>
      <c r="AF78" s="265"/>
      <c r="AG78" s="265"/>
      <c r="AH78" s="265"/>
      <c r="AI78" s="265"/>
      <c r="AJ78" s="190" t="str">
        <f t="shared" si="8"/>
        <v/>
      </c>
      <c r="AK78" s="191"/>
      <c r="AL78" s="191"/>
      <c r="AM78" s="192"/>
      <c r="AN78" s="278" t="str">
        <f>IF(T78="","",AJ78-AR78)</f>
        <v/>
      </c>
      <c r="AO78" s="279"/>
      <c r="AP78" s="279"/>
      <c r="AQ78" s="280"/>
      <c r="AR78" s="260"/>
      <c r="AS78" s="261"/>
      <c r="AT78" s="261"/>
      <c r="AU78" s="262"/>
      <c r="AV78" s="264"/>
      <c r="AW78" s="264"/>
      <c r="AX78" s="264"/>
      <c r="AY78" s="264"/>
      <c r="AZ78" s="7"/>
      <c r="BA78" s="7"/>
      <c r="BB78" s="7"/>
      <c r="BC78" s="7"/>
      <c r="BD78" s="7"/>
      <c r="BE78" s="7"/>
    </row>
    <row r="79" spans="1:57" s="10" customFormat="1" ht="15" customHeigh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1:57" s="10" customFormat="1" ht="15" customHeigh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1:57" s="10" customFormat="1" ht="15" customHeight="1">
      <c r="A81" s="7"/>
      <c r="B81" s="10" t="s">
        <v>112</v>
      </c>
      <c r="BC81" s="7"/>
      <c r="BD81" s="7"/>
      <c r="BE81" s="7"/>
    </row>
    <row r="82" spans="1:57" s="10" customFormat="1" ht="15" customHeight="1" thickBot="1">
      <c r="A82" s="7"/>
      <c r="BC82" s="7"/>
      <c r="BD82" s="7"/>
      <c r="BE82" s="7"/>
    </row>
    <row r="83" spans="1:57" s="10" customFormat="1" ht="32.25" customHeight="1">
      <c r="A83" s="7"/>
      <c r="B83" s="134" t="s">
        <v>113</v>
      </c>
      <c r="C83" s="135"/>
      <c r="D83" s="135"/>
      <c r="E83" s="135"/>
      <c r="F83" s="135"/>
      <c r="G83" s="135"/>
      <c r="H83" s="135"/>
      <c r="I83" s="135"/>
      <c r="J83" s="135"/>
      <c r="K83" s="102"/>
      <c r="L83" s="319"/>
      <c r="M83" s="314"/>
      <c r="N83" s="314"/>
      <c r="O83" s="314"/>
      <c r="P83" s="314"/>
      <c r="Q83" s="314"/>
      <c r="R83" s="314"/>
      <c r="S83" s="314"/>
      <c r="T83" s="314"/>
      <c r="U83" s="314"/>
      <c r="V83" s="314"/>
      <c r="W83" s="314"/>
      <c r="X83" s="314"/>
      <c r="Y83" s="314"/>
      <c r="Z83" s="314"/>
      <c r="AA83" s="314"/>
      <c r="AB83" s="314"/>
      <c r="AC83" s="314"/>
      <c r="AD83" s="314"/>
      <c r="AE83" s="314"/>
      <c r="AF83" s="314"/>
      <c r="AG83" s="314"/>
      <c r="AH83" s="314"/>
      <c r="AI83" s="314"/>
      <c r="AJ83" s="314"/>
      <c r="AK83" s="314"/>
      <c r="AL83" s="314"/>
      <c r="AM83" s="314"/>
      <c r="AN83" s="314"/>
      <c r="AO83" s="314"/>
      <c r="AP83" s="314"/>
      <c r="AQ83" s="314"/>
      <c r="AR83" s="314"/>
      <c r="AS83" s="314"/>
      <c r="AT83" s="314"/>
      <c r="AU83" s="314"/>
      <c r="AV83" s="314"/>
      <c r="AW83" s="314"/>
      <c r="AX83" s="314"/>
      <c r="AY83" s="315"/>
      <c r="AZ83" s="1"/>
      <c r="BA83" s="7"/>
      <c r="BB83" s="7"/>
      <c r="BC83" s="7"/>
    </row>
    <row r="84" spans="1:57" s="10" customFormat="1" ht="33.75" customHeight="1" thickBot="1">
      <c r="A84" s="7"/>
      <c r="B84" s="140" t="s">
        <v>115</v>
      </c>
      <c r="C84" s="141"/>
      <c r="D84" s="141"/>
      <c r="E84" s="141"/>
      <c r="F84" s="141"/>
      <c r="G84" s="141"/>
      <c r="H84" s="141"/>
      <c r="I84" s="141"/>
      <c r="J84" s="141"/>
      <c r="K84" s="142"/>
      <c r="L84" s="316"/>
      <c r="M84" s="317"/>
      <c r="N84" s="317"/>
      <c r="O84" s="317"/>
      <c r="P84" s="317"/>
      <c r="Q84" s="317"/>
      <c r="R84" s="317"/>
      <c r="S84" s="317"/>
      <c r="T84" s="317"/>
      <c r="U84" s="317"/>
      <c r="V84" s="317"/>
      <c r="W84" s="317"/>
      <c r="X84" s="317"/>
      <c r="Y84" s="317"/>
      <c r="Z84" s="317"/>
      <c r="AA84" s="317"/>
      <c r="AB84" s="317"/>
      <c r="AC84" s="317"/>
      <c r="AD84" s="317"/>
      <c r="AE84" s="317"/>
      <c r="AF84" s="317"/>
      <c r="AG84" s="317"/>
      <c r="AH84" s="317"/>
      <c r="AI84" s="317"/>
      <c r="AJ84" s="317"/>
      <c r="AK84" s="317"/>
      <c r="AL84" s="317"/>
      <c r="AM84" s="317"/>
      <c r="AN84" s="317"/>
      <c r="AO84" s="317"/>
      <c r="AP84" s="317"/>
      <c r="AQ84" s="317"/>
      <c r="AR84" s="317"/>
      <c r="AS84" s="317"/>
      <c r="AT84" s="317"/>
      <c r="AU84" s="317"/>
      <c r="AV84" s="317"/>
      <c r="AW84" s="317"/>
      <c r="AX84" s="317"/>
      <c r="AY84" s="318"/>
      <c r="AZ84" s="1"/>
      <c r="BA84" s="7"/>
      <c r="BB84" s="7"/>
      <c r="BC84" s="7"/>
    </row>
    <row r="85" spans="1:57" s="10" customFormat="1" ht="15" customHeight="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1:57" s="10" customFormat="1" ht="15" customHeight="1">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1:57" s="10" customFormat="1" ht="15" customHeight="1">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1:57" s="10" customFormat="1" ht="15" customHeight="1">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1:57" s="10" customFormat="1" ht="4.5" customHeight="1"/>
    <row r="90" spans="1:57" s="10" customFormat="1" ht="15" customHeight="1">
      <c r="A90" s="10" t="s">
        <v>117</v>
      </c>
    </row>
    <row r="91" spans="1:57" s="10" customFormat="1" ht="4.5" customHeight="1"/>
    <row r="92" spans="1:57" s="10" customFormat="1" ht="15" customHeight="1">
      <c r="C92" s="143" t="s">
        <v>118</v>
      </c>
      <c r="D92" s="144"/>
      <c r="E92" s="144"/>
      <c r="F92" s="144"/>
      <c r="G92" s="144"/>
      <c r="H92" s="144"/>
      <c r="I92" s="144"/>
      <c r="J92" s="145"/>
      <c r="K92" s="314"/>
      <c r="L92" s="314"/>
      <c r="M92" s="314"/>
      <c r="N92" s="314"/>
      <c r="O92" s="314"/>
      <c r="P92" s="314"/>
      <c r="Q92" s="314"/>
      <c r="R92" s="314"/>
      <c r="S92" s="314"/>
      <c r="T92" s="314"/>
      <c r="U92" s="314"/>
      <c r="V92" s="314"/>
      <c r="W92" s="314"/>
      <c r="X92" s="314"/>
      <c r="Y92" s="314"/>
      <c r="Z92" s="314"/>
      <c r="AA92" s="314"/>
      <c r="AB92" s="314"/>
      <c r="AC92" s="314"/>
      <c r="AD92" s="314"/>
      <c r="AE92" s="314"/>
      <c r="AF92" s="314"/>
      <c r="AG92" s="314"/>
      <c r="AH92" s="314"/>
      <c r="AI92" s="314"/>
      <c r="AJ92" s="314"/>
      <c r="AK92" s="314"/>
      <c r="AL92" s="314"/>
      <c r="AM92" s="314"/>
      <c r="AN92" s="314"/>
      <c r="AO92" s="314"/>
      <c r="AP92" s="314"/>
      <c r="AQ92" s="314"/>
      <c r="AR92" s="314"/>
      <c r="AS92" s="314"/>
      <c r="AT92" s="314"/>
      <c r="AU92" s="314"/>
      <c r="AV92" s="314"/>
      <c r="AW92" s="314"/>
      <c r="AX92" s="314"/>
      <c r="AY92" s="314"/>
      <c r="AZ92" s="314"/>
      <c r="BA92" s="315"/>
    </row>
    <row r="93" spans="1:57" s="10" customFormat="1" ht="15" customHeight="1" thickBot="1">
      <c r="C93" s="96" t="s">
        <v>120</v>
      </c>
      <c r="D93" s="97"/>
      <c r="E93" s="97"/>
      <c r="F93" s="97"/>
      <c r="G93" s="97"/>
      <c r="H93" s="97"/>
      <c r="I93" s="97"/>
      <c r="J93" s="98"/>
      <c r="K93" s="75" t="s">
        <v>161</v>
      </c>
      <c r="L93" s="317"/>
      <c r="M93" s="317"/>
      <c r="N93" s="317"/>
      <c r="O93" s="317"/>
      <c r="P93" s="317"/>
      <c r="Q93" s="317"/>
      <c r="R93" s="317"/>
      <c r="S93" s="317"/>
      <c r="T93" s="317"/>
      <c r="U93" s="317"/>
      <c r="V93" s="317"/>
      <c r="W93" s="317"/>
      <c r="X93" s="317"/>
      <c r="Y93" s="317"/>
      <c r="Z93" s="317"/>
      <c r="AA93" s="317"/>
      <c r="AB93" s="317"/>
      <c r="AC93" s="317"/>
      <c r="AD93" s="317"/>
      <c r="AE93" s="317"/>
      <c r="AF93" s="317"/>
      <c r="AG93" s="317"/>
      <c r="AH93" s="317"/>
      <c r="AI93" s="317"/>
      <c r="AJ93" s="317"/>
      <c r="AK93" s="317"/>
      <c r="AL93" s="317"/>
      <c r="AM93" s="317"/>
      <c r="AN93" s="317"/>
      <c r="AO93" s="317"/>
      <c r="AP93" s="317"/>
      <c r="AQ93" s="317"/>
      <c r="AR93" s="317"/>
      <c r="AS93" s="317"/>
      <c r="AT93" s="317"/>
      <c r="AU93" s="317"/>
      <c r="AV93" s="317"/>
      <c r="AW93" s="317"/>
      <c r="AX93" s="317"/>
      <c r="AY93" s="317"/>
      <c r="AZ93" s="317"/>
      <c r="BA93" s="318"/>
    </row>
    <row r="94" spans="1:57" s="10" customFormat="1" ht="15" customHeight="1">
      <c r="C94" s="118"/>
      <c r="D94" s="119"/>
      <c r="E94" s="119"/>
      <c r="F94" s="119"/>
      <c r="G94" s="119"/>
      <c r="H94" s="119"/>
      <c r="I94" s="119"/>
      <c r="J94" s="120"/>
      <c r="K94" s="121" t="s">
        <v>122</v>
      </c>
      <c r="L94" s="103"/>
      <c r="M94" s="103"/>
      <c r="N94" s="103"/>
      <c r="O94" s="103"/>
      <c r="P94" s="103"/>
      <c r="Q94" s="103"/>
      <c r="R94" s="104"/>
      <c r="S94" s="102" t="s">
        <v>86</v>
      </c>
      <c r="T94" s="103"/>
      <c r="U94" s="103"/>
      <c r="V94" s="103"/>
      <c r="W94" s="104"/>
      <c r="X94" s="102" t="s">
        <v>11</v>
      </c>
      <c r="Y94" s="103"/>
      <c r="Z94" s="103"/>
      <c r="AA94" s="103"/>
      <c r="AB94" s="104"/>
      <c r="AC94" s="102" t="s">
        <v>123</v>
      </c>
      <c r="AD94" s="103"/>
      <c r="AE94" s="103"/>
      <c r="AF94" s="103"/>
      <c r="AG94" s="103"/>
      <c r="AH94" s="103"/>
      <c r="AI94" s="103"/>
      <c r="AJ94" s="104"/>
      <c r="AK94" s="102" t="s">
        <v>124</v>
      </c>
      <c r="AL94" s="103"/>
      <c r="AM94" s="103"/>
      <c r="AN94" s="103"/>
      <c r="AO94" s="104"/>
      <c r="AP94" s="102" t="s">
        <v>125</v>
      </c>
      <c r="AQ94" s="103"/>
      <c r="AR94" s="103"/>
      <c r="AS94" s="103"/>
      <c r="AT94" s="104"/>
      <c r="AU94" s="103" t="s">
        <v>126</v>
      </c>
      <c r="AV94" s="103"/>
      <c r="AW94" s="103"/>
      <c r="AX94" s="103"/>
      <c r="AY94" s="103"/>
      <c r="AZ94" s="103"/>
      <c r="BA94" s="105"/>
    </row>
    <row r="95" spans="1:57" s="10" customFormat="1" ht="15" customHeight="1">
      <c r="C95" s="106" t="s">
        <v>127</v>
      </c>
      <c r="D95" s="107"/>
      <c r="E95" s="107"/>
      <c r="F95" s="107"/>
      <c r="G95" s="107"/>
      <c r="H95" s="107"/>
      <c r="I95" s="107"/>
      <c r="J95" s="108"/>
      <c r="K95" s="252"/>
      <c r="L95" s="253"/>
      <c r="M95" s="253"/>
      <c r="N95" s="253"/>
      <c r="O95" s="253"/>
      <c r="P95" s="253"/>
      <c r="Q95" s="253"/>
      <c r="R95" s="254"/>
      <c r="S95" s="255"/>
      <c r="T95" s="253"/>
      <c r="U95" s="253"/>
      <c r="V95" s="253"/>
      <c r="W95" s="254"/>
      <c r="X95" s="255"/>
      <c r="Y95" s="253"/>
      <c r="Z95" s="253"/>
      <c r="AA95" s="253"/>
      <c r="AB95" s="254"/>
      <c r="AC95" s="255"/>
      <c r="AD95" s="253"/>
      <c r="AE95" s="253"/>
      <c r="AF95" s="253"/>
      <c r="AG95" s="253"/>
      <c r="AH95" s="253"/>
      <c r="AI95" s="253"/>
      <c r="AJ95" s="254"/>
      <c r="AK95" s="256"/>
      <c r="AL95" s="257"/>
      <c r="AM95" s="257"/>
      <c r="AN95" s="257"/>
      <c r="AO95" s="258"/>
      <c r="AP95" s="256"/>
      <c r="AQ95" s="257"/>
      <c r="AR95" s="257"/>
      <c r="AS95" s="257"/>
      <c r="AT95" s="258"/>
      <c r="AU95" s="275"/>
      <c r="AV95" s="257"/>
      <c r="AW95" s="257"/>
      <c r="AX95" s="257"/>
      <c r="AY95" s="257"/>
      <c r="AZ95" s="257"/>
      <c r="BA95" s="276"/>
    </row>
    <row r="96" spans="1:57" s="10" customFormat="1" ht="15" customHeight="1" thickBot="1">
      <c r="C96" s="96" t="s">
        <v>134</v>
      </c>
      <c r="D96" s="97"/>
      <c r="E96" s="97"/>
      <c r="F96" s="97"/>
      <c r="G96" s="97"/>
      <c r="H96" s="97"/>
      <c r="I96" s="97"/>
      <c r="J96" s="98"/>
      <c r="K96" s="274"/>
      <c r="L96" s="245"/>
      <c r="M96" s="245"/>
      <c r="N96" s="245"/>
      <c r="O96" s="245"/>
      <c r="P96" s="245"/>
      <c r="Q96" s="245"/>
      <c r="R96" s="246"/>
      <c r="S96" s="244"/>
      <c r="T96" s="245"/>
      <c r="U96" s="245"/>
      <c r="V96" s="245"/>
      <c r="W96" s="246"/>
      <c r="X96" s="244"/>
      <c r="Y96" s="245"/>
      <c r="Z96" s="245"/>
      <c r="AA96" s="245"/>
      <c r="AB96" s="246"/>
      <c r="AC96" s="244"/>
      <c r="AD96" s="245"/>
      <c r="AE96" s="245"/>
      <c r="AF96" s="245"/>
      <c r="AG96" s="245"/>
      <c r="AH96" s="245"/>
      <c r="AI96" s="245"/>
      <c r="AJ96" s="246"/>
      <c r="AK96" s="247"/>
      <c r="AL96" s="248"/>
      <c r="AM96" s="248"/>
      <c r="AN96" s="248"/>
      <c r="AO96" s="249"/>
      <c r="AP96" s="247"/>
      <c r="AQ96" s="248"/>
      <c r="AR96" s="248"/>
      <c r="AS96" s="248"/>
      <c r="AT96" s="249"/>
      <c r="AU96" s="250"/>
      <c r="AV96" s="248"/>
      <c r="AW96" s="248"/>
      <c r="AX96" s="248"/>
      <c r="AY96" s="248"/>
      <c r="AZ96" s="248"/>
      <c r="BA96" s="251"/>
    </row>
    <row r="97" spans="1:24" s="10" customFormat="1" ht="15.75" customHeight="1"/>
    <row r="98" spans="1:24">
      <c r="A98" s="95" t="s">
        <v>141</v>
      </c>
      <c r="B98" s="95"/>
      <c r="C98" s="95"/>
      <c r="D98" s="95"/>
      <c r="E98" s="95"/>
    </row>
    <row r="100" spans="1:24">
      <c r="A100" s="3"/>
      <c r="B100" s="87" t="s">
        <v>142</v>
      </c>
      <c r="C100" s="87"/>
      <c r="D100" s="87"/>
      <c r="E100" s="87"/>
      <c r="F100" s="87"/>
      <c r="G100" s="264"/>
      <c r="H100" s="264"/>
      <c r="I100" s="264"/>
      <c r="J100" s="264"/>
      <c r="K100" s="264"/>
      <c r="L100" s="264"/>
      <c r="M100" s="264"/>
      <c r="N100" s="87" t="s">
        <v>144</v>
      </c>
      <c r="O100" s="87"/>
      <c r="P100" s="87"/>
      <c r="Q100" s="87"/>
      <c r="R100" s="273"/>
      <c r="S100" s="273"/>
      <c r="T100" s="273"/>
      <c r="U100" s="273"/>
      <c r="V100" s="273"/>
      <c r="W100" s="273"/>
      <c r="X100" s="273"/>
    </row>
    <row r="101" spans="1:24">
      <c r="A101" s="3"/>
      <c r="B101" s="2"/>
      <c r="C101" s="87" t="s">
        <v>146</v>
      </c>
      <c r="D101" s="87"/>
      <c r="E101" s="87"/>
      <c r="F101" s="87"/>
      <c r="G101" s="264"/>
      <c r="H101" s="264"/>
      <c r="I101" s="264"/>
      <c r="J101" s="264"/>
      <c r="K101" s="264"/>
      <c r="L101" s="264"/>
      <c r="M101" s="264"/>
      <c r="N101" s="87" t="s">
        <v>144</v>
      </c>
      <c r="O101" s="87"/>
      <c r="P101" s="87"/>
      <c r="Q101" s="87"/>
      <c r="R101" s="273"/>
      <c r="S101" s="273"/>
      <c r="T101" s="273"/>
      <c r="U101" s="273"/>
      <c r="V101" s="273"/>
      <c r="W101" s="273"/>
      <c r="X101" s="273"/>
    </row>
    <row r="102" spans="1:24" s="10" customFormat="1" ht="15" customHeight="1">
      <c r="A102" s="69"/>
      <c r="B102" s="69"/>
      <c r="C102" s="69"/>
      <c r="D102" s="69"/>
      <c r="E102" s="69"/>
      <c r="F102" s="69"/>
      <c r="G102" s="69"/>
      <c r="H102" s="69"/>
      <c r="I102" s="69"/>
      <c r="J102" s="69"/>
      <c r="K102" s="69"/>
      <c r="L102" s="69"/>
      <c r="M102" s="69"/>
      <c r="N102" s="69"/>
      <c r="O102" s="69"/>
      <c r="P102" s="69"/>
      <c r="Q102" s="69"/>
      <c r="R102" s="69"/>
      <c r="S102" s="69"/>
      <c r="T102" s="69"/>
      <c r="U102" s="69"/>
      <c r="V102" s="69"/>
      <c r="W102" s="69"/>
      <c r="X102" s="69"/>
    </row>
    <row r="103" spans="1:24" s="10" customFormat="1" ht="15" customHeight="1" thickBot="1">
      <c r="A103" s="82" t="s">
        <v>148</v>
      </c>
      <c r="B103" s="82"/>
      <c r="C103" s="82"/>
      <c r="D103" s="82"/>
      <c r="E103" s="82"/>
      <c r="F103" s="82"/>
      <c r="G103" s="82"/>
      <c r="H103" s="82"/>
      <c r="I103" s="82"/>
      <c r="J103" s="82"/>
      <c r="K103" s="82"/>
      <c r="L103" s="82"/>
      <c r="M103" s="82"/>
      <c r="N103" s="82"/>
      <c r="O103" s="82"/>
      <c r="P103" s="82"/>
      <c r="Q103" s="82"/>
      <c r="R103" s="82"/>
      <c r="S103" s="82"/>
      <c r="T103" s="82"/>
      <c r="U103" s="82"/>
      <c r="V103" s="82"/>
      <c r="W103" s="82"/>
      <c r="X103" s="69"/>
    </row>
    <row r="104" spans="1:24" ht="19.5" thickBot="1">
      <c r="A104" s="3"/>
      <c r="B104" s="76" t="s">
        <v>149</v>
      </c>
      <c r="C104" s="77"/>
      <c r="D104" s="77"/>
      <c r="E104" s="78"/>
      <c r="F104" s="320"/>
      <c r="G104" s="320"/>
      <c r="H104" s="320"/>
      <c r="I104" s="320"/>
      <c r="J104" s="320"/>
      <c r="K104" s="320"/>
      <c r="L104" s="321"/>
      <c r="M104" s="3"/>
      <c r="N104" s="3"/>
      <c r="O104" s="3"/>
      <c r="P104" s="3"/>
      <c r="Q104" s="3"/>
      <c r="R104" s="3"/>
      <c r="S104" s="3"/>
      <c r="T104" s="3"/>
      <c r="U104" s="3"/>
      <c r="V104" s="3"/>
      <c r="W104" s="3"/>
      <c r="X104" s="3"/>
    </row>
    <row r="105" spans="1:24" ht="19.5" thickBot="1">
      <c r="A105" s="3"/>
      <c r="B105" s="76" t="s">
        <v>150</v>
      </c>
      <c r="C105" s="77"/>
      <c r="D105" s="77"/>
      <c r="E105" s="78"/>
      <c r="F105" s="322"/>
      <c r="G105" s="323"/>
      <c r="H105" s="323"/>
      <c r="I105" s="323"/>
      <c r="J105" s="323"/>
      <c r="K105" s="323"/>
      <c r="L105" s="324"/>
      <c r="M105" s="76" t="s">
        <v>152</v>
      </c>
      <c r="N105" s="77"/>
      <c r="O105" s="77"/>
      <c r="P105" s="78"/>
      <c r="Q105" s="322"/>
      <c r="R105" s="323"/>
      <c r="S105" s="323"/>
      <c r="T105" s="323"/>
      <c r="U105" s="323"/>
      <c r="V105" s="323"/>
      <c r="W105" s="324"/>
      <c r="X105" s="3"/>
    </row>
    <row r="106" spans="1:24" ht="19.5" thickBot="1">
      <c r="A106" s="3"/>
      <c r="B106" s="76" t="s">
        <v>153</v>
      </c>
      <c r="C106" s="77"/>
      <c r="D106" s="77"/>
      <c r="E106" s="78"/>
      <c r="F106" s="322"/>
      <c r="G106" s="323"/>
      <c r="H106" s="323"/>
      <c r="I106" s="323"/>
      <c r="J106" s="323"/>
      <c r="K106" s="323"/>
      <c r="L106" s="324"/>
      <c r="M106" s="76" t="s">
        <v>155</v>
      </c>
      <c r="N106" s="77"/>
      <c r="O106" s="77"/>
      <c r="P106" s="78"/>
      <c r="Q106" s="322"/>
      <c r="R106" s="323"/>
      <c r="S106" s="323"/>
      <c r="T106" s="323"/>
      <c r="U106" s="323"/>
      <c r="V106" s="323"/>
      <c r="W106" s="324"/>
      <c r="X106" s="3"/>
    </row>
    <row r="107" spans="1:24">
      <c r="A107" s="3"/>
      <c r="B107" s="2"/>
      <c r="C107" s="3"/>
      <c r="D107" s="3"/>
      <c r="E107" s="3"/>
      <c r="F107" s="3"/>
      <c r="G107" s="3"/>
      <c r="H107" s="3"/>
      <c r="I107" s="3"/>
      <c r="J107" s="3"/>
      <c r="K107" s="3"/>
      <c r="L107" s="3"/>
      <c r="M107" s="3"/>
      <c r="N107" s="3"/>
      <c r="O107" s="3"/>
      <c r="P107" s="3"/>
      <c r="Q107" s="3"/>
      <c r="R107" s="3"/>
      <c r="S107" s="3"/>
      <c r="T107" s="3"/>
      <c r="U107" s="3"/>
      <c r="V107" s="3"/>
      <c r="W107" s="3"/>
      <c r="X107" s="3"/>
    </row>
    <row r="108" spans="1:24" s="10" customFormat="1" ht="15" customHeight="1" thickBot="1">
      <c r="A108" s="82" t="s">
        <v>157</v>
      </c>
      <c r="B108" s="82"/>
      <c r="C108" s="82"/>
      <c r="D108" s="82"/>
      <c r="E108" s="82"/>
      <c r="F108" s="82"/>
      <c r="G108" s="82"/>
      <c r="H108" s="82"/>
      <c r="I108" s="82"/>
      <c r="J108" s="82"/>
      <c r="K108" s="82"/>
      <c r="L108" s="82"/>
      <c r="M108" s="82"/>
      <c r="N108" s="82"/>
      <c r="O108" s="82"/>
      <c r="P108" s="82"/>
      <c r="Q108" s="82"/>
      <c r="R108" s="82"/>
      <c r="S108" s="82"/>
      <c r="T108" s="82"/>
      <c r="U108" s="82"/>
      <c r="V108" s="82"/>
      <c r="W108" s="82"/>
      <c r="X108" s="69"/>
    </row>
    <row r="109" spans="1:24" ht="19.5" thickBot="1">
      <c r="A109" s="3"/>
      <c r="B109" s="76" t="s">
        <v>149</v>
      </c>
      <c r="C109" s="77"/>
      <c r="D109" s="77"/>
      <c r="E109" s="78"/>
      <c r="F109" s="83" t="str">
        <f>IF(COUNTA(入力シート!$M$37:$T$46)=0, "", MAX(入力シート!$M$37:$T$46))</f>
        <v/>
      </c>
      <c r="G109" s="83"/>
      <c r="H109" s="83"/>
      <c r="I109" s="83"/>
      <c r="J109" s="83"/>
      <c r="K109" s="83"/>
      <c r="L109" s="84"/>
      <c r="M109" s="3"/>
      <c r="N109" s="3"/>
      <c r="O109" s="3"/>
      <c r="P109" s="3"/>
      <c r="Q109" s="3"/>
      <c r="R109" s="3"/>
      <c r="S109" s="3"/>
      <c r="T109" s="3"/>
      <c r="U109" s="3"/>
      <c r="V109" s="3"/>
      <c r="W109" s="3"/>
      <c r="X109" s="3"/>
    </row>
    <row r="110" spans="1:24" ht="19.5" thickBot="1">
      <c r="A110" s="3"/>
      <c r="B110" s="76" t="s">
        <v>150</v>
      </c>
      <c r="C110" s="77"/>
      <c r="D110" s="77"/>
      <c r="E110" s="78"/>
      <c r="F110" s="322"/>
      <c r="G110" s="323"/>
      <c r="H110" s="323"/>
      <c r="I110" s="323"/>
      <c r="J110" s="323"/>
      <c r="K110" s="323"/>
      <c r="L110" s="324"/>
      <c r="M110" s="76" t="s">
        <v>152</v>
      </c>
      <c r="N110" s="77"/>
      <c r="O110" s="77"/>
      <c r="P110" s="78"/>
      <c r="Q110" s="322"/>
      <c r="R110" s="323"/>
      <c r="S110" s="323"/>
      <c r="T110" s="323"/>
      <c r="U110" s="323"/>
      <c r="V110" s="323"/>
      <c r="W110" s="324"/>
      <c r="X110" s="3"/>
    </row>
    <row r="111" spans="1:24" ht="19.5" thickBot="1">
      <c r="A111" s="3"/>
      <c r="B111" s="76" t="s">
        <v>153</v>
      </c>
      <c r="C111" s="77"/>
      <c r="D111" s="77"/>
      <c r="E111" s="78"/>
      <c r="F111" s="322"/>
      <c r="G111" s="323"/>
      <c r="H111" s="323"/>
      <c r="I111" s="323"/>
      <c r="J111" s="323"/>
      <c r="K111" s="323"/>
      <c r="L111" s="324"/>
      <c r="M111" s="76" t="s">
        <v>155</v>
      </c>
      <c r="N111" s="77"/>
      <c r="O111" s="77"/>
      <c r="P111" s="78"/>
      <c r="Q111" s="322"/>
      <c r="R111" s="323"/>
      <c r="S111" s="323"/>
      <c r="T111" s="323"/>
      <c r="U111" s="323"/>
      <c r="V111" s="323"/>
      <c r="W111" s="324"/>
      <c r="X111" s="3"/>
    </row>
  </sheetData>
  <sheetProtection sheet="1" objects="1" scenarios="1"/>
  <protectedRanges>
    <protectedRange sqref="F3:X7 AG2:AX6 AG7:AM8 AS7:AX8 AG9:AX10 T13:W15 AI14 D24:AB32 D33:AB33 AH24:AL33 AW24:BF33 D37:Y46 AJ37:AQ46 M50:AP59 C65:AI70 AR65:BC70 C75:AI78 AR75:AY78 L83:AY84 K92 L93 K95:BA96 G100:M101 R100:X101 F104:L106 Q105:W106 F110:L111 Q110:W111" name="範囲1"/>
  </protectedRanges>
  <mergeCells count="525">
    <mergeCell ref="A103:W103"/>
    <mergeCell ref="B104:E104"/>
    <mergeCell ref="F104:L104"/>
    <mergeCell ref="B105:E105"/>
    <mergeCell ref="F105:L105"/>
    <mergeCell ref="M105:P105"/>
    <mergeCell ref="Q105:W105"/>
    <mergeCell ref="B111:E111"/>
    <mergeCell ref="F111:L111"/>
    <mergeCell ref="M111:P111"/>
    <mergeCell ref="Q111:W111"/>
    <mergeCell ref="B106:E106"/>
    <mergeCell ref="F106:L106"/>
    <mergeCell ref="M106:P106"/>
    <mergeCell ref="Q106:W106"/>
    <mergeCell ref="A108:W108"/>
    <mergeCell ref="B109:E109"/>
    <mergeCell ref="F109:L109"/>
    <mergeCell ref="B110:E110"/>
    <mergeCell ref="F110:L110"/>
    <mergeCell ref="M110:P110"/>
    <mergeCell ref="Q110:W110"/>
    <mergeCell ref="B58:C58"/>
    <mergeCell ref="D58:L58"/>
    <mergeCell ref="M58:Q58"/>
    <mergeCell ref="R58:AP58"/>
    <mergeCell ref="B59:C59"/>
    <mergeCell ref="D59:L59"/>
    <mergeCell ref="M59:Q59"/>
    <mergeCell ref="R59:AP59"/>
    <mergeCell ref="B83:K83"/>
    <mergeCell ref="AB70:AE70"/>
    <mergeCell ref="AF70:AI70"/>
    <mergeCell ref="AJ70:AM70"/>
    <mergeCell ref="AN70:AQ70"/>
    <mergeCell ref="T74:W74"/>
    <mergeCell ref="X74:AA74"/>
    <mergeCell ref="AB74:AE74"/>
    <mergeCell ref="T63:W63"/>
    <mergeCell ref="C62:M62"/>
    <mergeCell ref="L83:AY83"/>
    <mergeCell ref="AR70:AU70"/>
    <mergeCell ref="AV70:AY70"/>
    <mergeCell ref="AR76:AU76"/>
    <mergeCell ref="C76:M76"/>
    <mergeCell ref="N76:P76"/>
    <mergeCell ref="B84:K84"/>
    <mergeCell ref="C92:J92"/>
    <mergeCell ref="K92:BA92"/>
    <mergeCell ref="L84:AY84"/>
    <mergeCell ref="AV77:AY77"/>
    <mergeCell ref="AV78:AY78"/>
    <mergeCell ref="C93:J93"/>
    <mergeCell ref="C94:J94"/>
    <mergeCell ref="K94:R94"/>
    <mergeCell ref="S94:W94"/>
    <mergeCell ref="X94:AB94"/>
    <mergeCell ref="AC94:AJ94"/>
    <mergeCell ref="AK94:AO94"/>
    <mergeCell ref="AP94:AT94"/>
    <mergeCell ref="AU94:BA94"/>
    <mergeCell ref="AB78:AE78"/>
    <mergeCell ref="AF78:AI78"/>
    <mergeCell ref="AJ78:AM78"/>
    <mergeCell ref="AN78:AQ78"/>
    <mergeCell ref="N77:P77"/>
    <mergeCell ref="Q77:S77"/>
    <mergeCell ref="T77:W77"/>
    <mergeCell ref="X78:AA78"/>
    <mergeCell ref="L93:BA93"/>
    <mergeCell ref="B55:C55"/>
    <mergeCell ref="D55:L55"/>
    <mergeCell ref="M55:Q55"/>
    <mergeCell ref="R55:AP55"/>
    <mergeCell ref="B56:C56"/>
    <mergeCell ref="D56:L56"/>
    <mergeCell ref="M56:Q56"/>
    <mergeCell ref="R56:AP56"/>
    <mergeCell ref="B57:C57"/>
    <mergeCell ref="D57:L57"/>
    <mergeCell ref="M57:Q57"/>
    <mergeCell ref="R57:AP57"/>
    <mergeCell ref="B52:C52"/>
    <mergeCell ref="D52:L52"/>
    <mergeCell ref="M52:Q52"/>
    <mergeCell ref="R52:AP52"/>
    <mergeCell ref="B53:C53"/>
    <mergeCell ref="D53:L53"/>
    <mergeCell ref="M53:Q53"/>
    <mergeCell ref="R53:AP53"/>
    <mergeCell ref="B54:C54"/>
    <mergeCell ref="D54:L54"/>
    <mergeCell ref="M54:Q54"/>
    <mergeCell ref="R54:AP54"/>
    <mergeCell ref="B49:C49"/>
    <mergeCell ref="D49:L49"/>
    <mergeCell ref="M49:Q49"/>
    <mergeCell ref="R49:AP49"/>
    <mergeCell ref="B50:C50"/>
    <mergeCell ref="D50:L50"/>
    <mergeCell ref="M50:Q50"/>
    <mergeCell ref="R50:AP50"/>
    <mergeCell ref="B51:C51"/>
    <mergeCell ref="D51:L51"/>
    <mergeCell ref="M51:Q51"/>
    <mergeCell ref="R51:AP51"/>
    <mergeCell ref="B46:C46"/>
    <mergeCell ref="D46:H46"/>
    <mergeCell ref="I46:L46"/>
    <mergeCell ref="M46:T46"/>
    <mergeCell ref="U46:Y46"/>
    <mergeCell ref="Z46:AD46"/>
    <mergeCell ref="AE46:AI46"/>
    <mergeCell ref="AJ46:AQ46"/>
    <mergeCell ref="AW46:AX46"/>
    <mergeCell ref="B45:C45"/>
    <mergeCell ref="D45:H45"/>
    <mergeCell ref="I45:L45"/>
    <mergeCell ref="M45:T45"/>
    <mergeCell ref="U45:Y45"/>
    <mergeCell ref="Z45:AD45"/>
    <mergeCell ref="AE45:AI45"/>
    <mergeCell ref="AJ45:AQ45"/>
    <mergeCell ref="AW45:AX45"/>
    <mergeCell ref="B44:C44"/>
    <mergeCell ref="D44:H44"/>
    <mergeCell ref="I44:L44"/>
    <mergeCell ref="M44:T44"/>
    <mergeCell ref="U44:Y44"/>
    <mergeCell ref="Z44:AD44"/>
    <mergeCell ref="AE44:AI44"/>
    <mergeCell ref="AJ44:AQ44"/>
    <mergeCell ref="AW44:AX44"/>
    <mergeCell ref="B43:C43"/>
    <mergeCell ref="D43:H43"/>
    <mergeCell ref="I43:L43"/>
    <mergeCell ref="M43:T43"/>
    <mergeCell ref="U43:Y43"/>
    <mergeCell ref="Z43:AD43"/>
    <mergeCell ref="AE43:AI43"/>
    <mergeCell ref="AJ43:AQ43"/>
    <mergeCell ref="AW43:AX43"/>
    <mergeCell ref="B42:C42"/>
    <mergeCell ref="D42:H42"/>
    <mergeCell ref="I42:L42"/>
    <mergeCell ref="M42:T42"/>
    <mergeCell ref="U42:Y42"/>
    <mergeCell ref="Z42:AD42"/>
    <mergeCell ref="AE42:AI42"/>
    <mergeCell ref="AJ42:AQ42"/>
    <mergeCell ref="AW42:AX42"/>
    <mergeCell ref="B41:C41"/>
    <mergeCell ref="D41:H41"/>
    <mergeCell ref="I41:L41"/>
    <mergeCell ref="M41:T41"/>
    <mergeCell ref="U41:Y41"/>
    <mergeCell ref="Z41:AD41"/>
    <mergeCell ref="AE41:AI41"/>
    <mergeCell ref="AJ41:AQ41"/>
    <mergeCell ref="AW41:AX41"/>
    <mergeCell ref="B40:C40"/>
    <mergeCell ref="D40:H40"/>
    <mergeCell ref="I40:L40"/>
    <mergeCell ref="M40:T40"/>
    <mergeCell ref="U40:Y40"/>
    <mergeCell ref="Z40:AD40"/>
    <mergeCell ref="AE40:AI40"/>
    <mergeCell ref="AJ40:AQ40"/>
    <mergeCell ref="AW40:AX40"/>
    <mergeCell ref="B39:C39"/>
    <mergeCell ref="D39:H39"/>
    <mergeCell ref="I39:L39"/>
    <mergeCell ref="M39:T39"/>
    <mergeCell ref="U39:Y39"/>
    <mergeCell ref="Z39:AD39"/>
    <mergeCell ref="AE39:AI39"/>
    <mergeCell ref="AJ39:AQ39"/>
    <mergeCell ref="AW39:AX39"/>
    <mergeCell ref="B38:C38"/>
    <mergeCell ref="D38:H38"/>
    <mergeCell ref="I38:L38"/>
    <mergeCell ref="M38:T38"/>
    <mergeCell ref="U38:Y38"/>
    <mergeCell ref="Z38:AD38"/>
    <mergeCell ref="AE38:AI38"/>
    <mergeCell ref="AJ38:AQ38"/>
    <mergeCell ref="AW38:AX38"/>
    <mergeCell ref="B37:C37"/>
    <mergeCell ref="D37:H37"/>
    <mergeCell ref="I37:L37"/>
    <mergeCell ref="M37:T37"/>
    <mergeCell ref="U37:Y37"/>
    <mergeCell ref="Z37:AD37"/>
    <mergeCell ref="AE37:AI37"/>
    <mergeCell ref="AJ37:AQ37"/>
    <mergeCell ref="AW37:AX37"/>
    <mergeCell ref="BB33:BF33"/>
    <mergeCell ref="B36:C36"/>
    <mergeCell ref="D36:H36"/>
    <mergeCell ref="I36:L36"/>
    <mergeCell ref="M36:T36"/>
    <mergeCell ref="U36:Y36"/>
    <mergeCell ref="Z36:AD36"/>
    <mergeCell ref="AE36:AI36"/>
    <mergeCell ref="AJ36:AQ36"/>
    <mergeCell ref="AW36:AX36"/>
    <mergeCell ref="B33:C33"/>
    <mergeCell ref="D33:L33"/>
    <mergeCell ref="M33:T33"/>
    <mergeCell ref="U33:AB33"/>
    <mergeCell ref="AC33:AG33"/>
    <mergeCell ref="AH33:AL33"/>
    <mergeCell ref="AM33:AQ33"/>
    <mergeCell ref="AR33:AV33"/>
    <mergeCell ref="AW33:BA33"/>
    <mergeCell ref="C35:Y35"/>
    <mergeCell ref="BB31:BF31"/>
    <mergeCell ref="B32:C32"/>
    <mergeCell ref="D32:L32"/>
    <mergeCell ref="M32:T32"/>
    <mergeCell ref="U32:AB32"/>
    <mergeCell ref="AC32:AG32"/>
    <mergeCell ref="AH32:AL32"/>
    <mergeCell ref="AM32:AQ32"/>
    <mergeCell ref="AR32:AV32"/>
    <mergeCell ref="AW32:BA32"/>
    <mergeCell ref="BB32:BF32"/>
    <mergeCell ref="B31:C31"/>
    <mergeCell ref="D31:L31"/>
    <mergeCell ref="M31:T31"/>
    <mergeCell ref="U31:AB31"/>
    <mergeCell ref="AC31:AG31"/>
    <mergeCell ref="AH31:AL31"/>
    <mergeCell ref="AM31:AQ31"/>
    <mergeCell ref="AR31:AV31"/>
    <mergeCell ref="AW31:BA31"/>
    <mergeCell ref="BB29:BF29"/>
    <mergeCell ref="B30:C30"/>
    <mergeCell ref="D30:L30"/>
    <mergeCell ref="M30:T30"/>
    <mergeCell ref="U30:AB30"/>
    <mergeCell ref="AC30:AG30"/>
    <mergeCell ref="AH30:AL30"/>
    <mergeCell ref="AM30:AQ30"/>
    <mergeCell ref="AR30:AV30"/>
    <mergeCell ref="AW30:BA30"/>
    <mergeCell ref="BB30:BF30"/>
    <mergeCell ref="B29:C29"/>
    <mergeCell ref="D29:L29"/>
    <mergeCell ref="M29:T29"/>
    <mergeCell ref="U29:AB29"/>
    <mergeCell ref="AC29:AG29"/>
    <mergeCell ref="AH29:AL29"/>
    <mergeCell ref="AM29:AQ29"/>
    <mergeCell ref="AR29:AV29"/>
    <mergeCell ref="AW29:BA29"/>
    <mergeCell ref="BB27:BF27"/>
    <mergeCell ref="B28:C28"/>
    <mergeCell ref="D28:L28"/>
    <mergeCell ref="M28:T28"/>
    <mergeCell ref="U28:AB28"/>
    <mergeCell ref="AC28:AG28"/>
    <mergeCell ref="AH28:AL28"/>
    <mergeCell ref="AM28:AQ28"/>
    <mergeCell ref="AR28:AV28"/>
    <mergeCell ref="AW28:BA28"/>
    <mergeCell ref="BB28:BF28"/>
    <mergeCell ref="B27:C27"/>
    <mergeCell ref="D27:L27"/>
    <mergeCell ref="M27:T27"/>
    <mergeCell ref="U27:AB27"/>
    <mergeCell ref="AC27:AG27"/>
    <mergeCell ref="AH27:AL27"/>
    <mergeCell ref="AM27:AQ27"/>
    <mergeCell ref="AR27:AV27"/>
    <mergeCell ref="AW27:BA27"/>
    <mergeCell ref="BB25:BF25"/>
    <mergeCell ref="B26:C26"/>
    <mergeCell ref="D26:L26"/>
    <mergeCell ref="M26:T26"/>
    <mergeCell ref="U26:AB26"/>
    <mergeCell ref="AC26:AG26"/>
    <mergeCell ref="AH26:AL26"/>
    <mergeCell ref="AM26:AQ26"/>
    <mergeCell ref="AR26:AV26"/>
    <mergeCell ref="AW26:BA26"/>
    <mergeCell ref="BB26:BF26"/>
    <mergeCell ref="B25:C25"/>
    <mergeCell ref="D25:L25"/>
    <mergeCell ref="M25:T25"/>
    <mergeCell ref="U25:AB25"/>
    <mergeCell ref="AC25:AG25"/>
    <mergeCell ref="AH25:AL25"/>
    <mergeCell ref="AM25:AQ25"/>
    <mergeCell ref="AR25:AV25"/>
    <mergeCell ref="AW25:BA25"/>
    <mergeCell ref="AC23:AG23"/>
    <mergeCell ref="AH23:AL23"/>
    <mergeCell ref="AM23:AQ23"/>
    <mergeCell ref="AR23:AV23"/>
    <mergeCell ref="AW23:BA23"/>
    <mergeCell ref="BB23:BF23"/>
    <mergeCell ref="B24:C24"/>
    <mergeCell ref="D24:L24"/>
    <mergeCell ref="M24:T24"/>
    <mergeCell ref="U24:AB24"/>
    <mergeCell ref="AC24:AG24"/>
    <mergeCell ref="AH24:AL24"/>
    <mergeCell ref="AM24:AQ24"/>
    <mergeCell ref="AR24:AV24"/>
    <mergeCell ref="AW24:BA24"/>
    <mergeCell ref="BB24:BF24"/>
    <mergeCell ref="Q76:S76"/>
    <mergeCell ref="AJ69:AM69"/>
    <mergeCell ref="AN69:AQ69"/>
    <mergeCell ref="N61:R61"/>
    <mergeCell ref="S61:X61"/>
    <mergeCell ref="C69:M69"/>
    <mergeCell ref="N69:P69"/>
    <mergeCell ref="Q69:S69"/>
    <mergeCell ref="T69:W69"/>
    <mergeCell ref="X69:AA69"/>
    <mergeCell ref="AB69:AE69"/>
    <mergeCell ref="AF69:AI69"/>
    <mergeCell ref="T76:W76"/>
    <mergeCell ref="X76:AA76"/>
    <mergeCell ref="AB76:AE76"/>
    <mergeCell ref="AF76:AI76"/>
    <mergeCell ref="AJ76:AM76"/>
    <mergeCell ref="AN76:AQ76"/>
    <mergeCell ref="C75:M75"/>
    <mergeCell ref="N75:P75"/>
    <mergeCell ref="Q75:S75"/>
    <mergeCell ref="T75:W75"/>
    <mergeCell ref="X75:AA75"/>
    <mergeCell ref="AB75:AE75"/>
    <mergeCell ref="AR69:AU69"/>
    <mergeCell ref="C72:M72"/>
    <mergeCell ref="N73:S73"/>
    <mergeCell ref="T73:W73"/>
    <mergeCell ref="C74:M74"/>
    <mergeCell ref="N74:P74"/>
    <mergeCell ref="Q74:S74"/>
    <mergeCell ref="AV69:AY69"/>
    <mergeCell ref="AZ69:BC69"/>
    <mergeCell ref="C70:M70"/>
    <mergeCell ref="N70:P70"/>
    <mergeCell ref="AF74:AI74"/>
    <mergeCell ref="AJ74:AM74"/>
    <mergeCell ref="AN74:AQ74"/>
    <mergeCell ref="AR74:AU74"/>
    <mergeCell ref="AZ70:BC70"/>
    <mergeCell ref="Q70:S70"/>
    <mergeCell ref="T70:W70"/>
    <mergeCell ref="X70:AA70"/>
    <mergeCell ref="AV74:AY74"/>
    <mergeCell ref="AR65:AU65"/>
    <mergeCell ref="AV65:AY65"/>
    <mergeCell ref="AZ65:BC65"/>
    <mergeCell ref="AR75:AU75"/>
    <mergeCell ref="AV67:AY67"/>
    <mergeCell ref="AZ67:BC67"/>
    <mergeCell ref="C68:M68"/>
    <mergeCell ref="N68:P68"/>
    <mergeCell ref="Q68:S68"/>
    <mergeCell ref="T68:W68"/>
    <mergeCell ref="X68:AA68"/>
    <mergeCell ref="AB68:AE68"/>
    <mergeCell ref="AF68:AI68"/>
    <mergeCell ref="AJ68:AM68"/>
    <mergeCell ref="AN68:AQ68"/>
    <mergeCell ref="AR68:AU68"/>
    <mergeCell ref="AV68:AY68"/>
    <mergeCell ref="AZ68:BC68"/>
    <mergeCell ref="C67:M67"/>
    <mergeCell ref="N67:P67"/>
    <mergeCell ref="Q67:S67"/>
    <mergeCell ref="T67:W67"/>
    <mergeCell ref="X67:AA67"/>
    <mergeCell ref="AB67:AE67"/>
    <mergeCell ref="BC15:BF15"/>
    <mergeCell ref="AU15:AW15"/>
    <mergeCell ref="AL15:AT15"/>
    <mergeCell ref="B13:O14"/>
    <mergeCell ref="B16:BA16"/>
    <mergeCell ref="T13:W13"/>
    <mergeCell ref="T14:W14"/>
    <mergeCell ref="P13:S13"/>
    <mergeCell ref="P14:S14"/>
    <mergeCell ref="Y14:AH14"/>
    <mergeCell ref="B15:S15"/>
    <mergeCell ref="T15:W15"/>
    <mergeCell ref="AI15:AJ15"/>
    <mergeCell ref="Y15:AH15"/>
    <mergeCell ref="AA2:AF2"/>
    <mergeCell ref="AG2:AX2"/>
    <mergeCell ref="B3:E3"/>
    <mergeCell ref="F3:X3"/>
    <mergeCell ref="AE3:AF3"/>
    <mergeCell ref="AG3:AX3"/>
    <mergeCell ref="B4:E4"/>
    <mergeCell ref="F4:X4"/>
    <mergeCell ref="AE4:AF4"/>
    <mergeCell ref="AG4:AX4"/>
    <mergeCell ref="AA3:AD4"/>
    <mergeCell ref="AJ75:AM75"/>
    <mergeCell ref="AN75:AQ75"/>
    <mergeCell ref="AZ64:BC64"/>
    <mergeCell ref="N63:S63"/>
    <mergeCell ref="J21:N21"/>
    <mergeCell ref="O21:T21"/>
    <mergeCell ref="B23:C23"/>
    <mergeCell ref="D23:L23"/>
    <mergeCell ref="AZ66:BC66"/>
    <mergeCell ref="C65:M65"/>
    <mergeCell ref="N65:P65"/>
    <mergeCell ref="Q65:S65"/>
    <mergeCell ref="T65:W65"/>
    <mergeCell ref="X65:AA65"/>
    <mergeCell ref="AB65:AE65"/>
    <mergeCell ref="AF65:AI65"/>
    <mergeCell ref="AJ65:AM65"/>
    <mergeCell ref="AN65:AQ65"/>
    <mergeCell ref="C66:M66"/>
    <mergeCell ref="AV63:BC63"/>
    <mergeCell ref="C64:M64"/>
    <mergeCell ref="N64:P64"/>
    <mergeCell ref="Q64:S64"/>
    <mergeCell ref="AN66:AQ66"/>
    <mergeCell ref="AG6:AX6"/>
    <mergeCell ref="B7:E7"/>
    <mergeCell ref="F7:X7"/>
    <mergeCell ref="AA7:AF7"/>
    <mergeCell ref="AA5:AD6"/>
    <mergeCell ref="AS7:AX7"/>
    <mergeCell ref="AG7:AM7"/>
    <mergeCell ref="AN7:AR7"/>
    <mergeCell ref="AF67:AI67"/>
    <mergeCell ref="AJ67:AM67"/>
    <mergeCell ref="AN67:AQ67"/>
    <mergeCell ref="T12:X12"/>
    <mergeCell ref="AS8:AX8"/>
    <mergeCell ref="AI14:AJ14"/>
    <mergeCell ref="AX15:BB15"/>
    <mergeCell ref="M23:T23"/>
    <mergeCell ref="U23:AB23"/>
    <mergeCell ref="N66:P66"/>
    <mergeCell ref="Q66:S66"/>
    <mergeCell ref="T66:W66"/>
    <mergeCell ref="X66:AA66"/>
    <mergeCell ref="AB66:AE66"/>
    <mergeCell ref="AF66:AI66"/>
    <mergeCell ref="AJ66:AM66"/>
    <mergeCell ref="AG5:AX5"/>
    <mergeCell ref="C101:F101"/>
    <mergeCell ref="G101:M101"/>
    <mergeCell ref="N101:Q101"/>
    <mergeCell ref="R101:X101"/>
    <mergeCell ref="C96:J96"/>
    <mergeCell ref="K96:R96"/>
    <mergeCell ref="S96:W96"/>
    <mergeCell ref="X96:AB96"/>
    <mergeCell ref="A98:E98"/>
    <mergeCell ref="B100:F100"/>
    <mergeCell ref="G100:M100"/>
    <mergeCell ref="AU95:BA95"/>
    <mergeCell ref="N100:Q100"/>
    <mergeCell ref="X77:AA77"/>
    <mergeCell ref="AB77:AE77"/>
    <mergeCell ref="AF77:AI77"/>
    <mergeCell ref="AJ77:AM77"/>
    <mergeCell ref="AN77:AQ77"/>
    <mergeCell ref="AR77:AU77"/>
    <mergeCell ref="R100:X100"/>
    <mergeCell ref="B6:E6"/>
    <mergeCell ref="F6:X6"/>
    <mergeCell ref="AE6:AF6"/>
    <mergeCell ref="B1:AX1"/>
    <mergeCell ref="AV75:AY75"/>
    <mergeCell ref="AV76:AY76"/>
    <mergeCell ref="AR66:AU66"/>
    <mergeCell ref="AV66:AY66"/>
    <mergeCell ref="AR67:AU67"/>
    <mergeCell ref="T64:W64"/>
    <mergeCell ref="X64:AA64"/>
    <mergeCell ref="AB64:AE64"/>
    <mergeCell ref="AF64:AI64"/>
    <mergeCell ref="AJ64:AM64"/>
    <mergeCell ref="AN64:AQ64"/>
    <mergeCell ref="AR64:AU64"/>
    <mergeCell ref="AV64:AY64"/>
    <mergeCell ref="AA8:AF8"/>
    <mergeCell ref="AA9:AF9"/>
    <mergeCell ref="AG9:AX9"/>
    <mergeCell ref="AA10:AF10"/>
    <mergeCell ref="AN8:AR8"/>
    <mergeCell ref="AG8:AM8"/>
    <mergeCell ref="B5:E5"/>
    <mergeCell ref="F5:X5"/>
    <mergeCell ref="AE5:AF5"/>
    <mergeCell ref="C22:AB22"/>
    <mergeCell ref="AG10:AX10"/>
    <mergeCell ref="B11:S11"/>
    <mergeCell ref="T11:X11"/>
    <mergeCell ref="B12:S12"/>
    <mergeCell ref="AC96:AJ96"/>
    <mergeCell ref="AK96:AO96"/>
    <mergeCell ref="AP96:AT96"/>
    <mergeCell ref="AU96:BA96"/>
    <mergeCell ref="B21:I21"/>
    <mergeCell ref="B61:H61"/>
    <mergeCell ref="C95:J95"/>
    <mergeCell ref="K95:R95"/>
    <mergeCell ref="S95:W95"/>
    <mergeCell ref="X95:AB95"/>
    <mergeCell ref="AC95:AJ95"/>
    <mergeCell ref="AK95:AO95"/>
    <mergeCell ref="AP95:AT95"/>
    <mergeCell ref="C77:M77"/>
    <mergeCell ref="AR78:AU78"/>
    <mergeCell ref="C78:M78"/>
    <mergeCell ref="N78:P78"/>
    <mergeCell ref="Q78:S78"/>
    <mergeCell ref="T78:W78"/>
    <mergeCell ref="AF75:AI75"/>
  </mergeCells>
  <phoneticPr fontId="4"/>
  <conditionalFormatting sqref="D24:AB33 AH24:AL33 AW24:BF33 D37:Y46 AJ37:AQ46 M50:AP59 C65:AI70 AR65:BC70 C75:AI78 AR75:AY78 L83:L84 K92:BA92 K93:L93 K95:BA96 G100:M101 R100:X101 F104:L106 Q105:W106 F110:L111 Q110:W111">
    <cfRule type="containsBlanks" dxfId="2" priority="1">
      <formula>LEN(TRIM(C24))=0</formula>
    </cfRule>
  </conditionalFormatting>
  <conditionalFormatting sqref="T13:W15 AI14:AJ14">
    <cfRule type="containsBlanks" dxfId="1" priority="2">
      <formula>LEN(TRIM(T13))=0</formula>
    </cfRule>
  </conditionalFormatting>
  <conditionalFormatting sqref="AG2:AX6 F3:X7 AG7:AM8 AS7:AX8 AG9:AX10">
    <cfRule type="containsBlanks" dxfId="0" priority="3">
      <formula>LEN(TRIM(F2))=0</formula>
    </cfRule>
  </conditionalFormatting>
  <dataValidations count="1">
    <dataValidation type="list" allowBlank="1" showInputMessage="1" showErrorMessage="1" sqref="T11:X11" xr:uid="{00000000-0002-0000-0000-000000000000}">
      <formula1>"税抜き,税込み"</formula1>
    </dataValidation>
  </dataValidations>
  <pageMargins left="0.7" right="0.7" top="0.75" bottom="0.75" header="0.3" footer="0.3"/>
  <pageSetup paperSize="9" scale="62" fitToHeight="0" orientation="portrait" r:id="rId1"/>
  <rowBreaks count="1" manualBreakCount="1">
    <brk id="71" max="5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974DE-21EA-426B-AAE0-45AE1985E3B3}">
  <sheetPr>
    <tabColor theme="0" tint="-0.499984740745262"/>
  </sheetPr>
  <dimension ref="A1:AQ48"/>
  <sheetViews>
    <sheetView showZeros="0" view="pageBreakPreview" zoomScale="115" zoomScaleNormal="115" zoomScaleSheetLayoutView="72" workbookViewId="0"/>
  </sheetViews>
  <sheetFormatPr defaultColWidth="2.42578125" defaultRowHeight="18.75" customHeight="1"/>
  <cols>
    <col min="1" max="16" width="2.42578125" style="10"/>
    <col min="17" max="17" width="2.42578125" style="10" customWidth="1"/>
    <col min="18" max="19" width="2.42578125" style="10"/>
    <col min="20" max="20" width="3.7109375" style="10" customWidth="1"/>
    <col min="21" max="16384" width="2.42578125" style="10"/>
  </cols>
  <sheetData>
    <row r="1" spans="1:43" ht="18.75" customHeight="1">
      <c r="A1" s="334" t="s">
        <v>162</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27"/>
      <c r="AF1" s="327"/>
      <c r="AG1" s="327"/>
      <c r="AH1" s="327"/>
      <c r="AI1" s="21"/>
    </row>
    <row r="2" spans="1:43" ht="18.75" customHeight="1">
      <c r="Z2" s="335">
        <f>入力シート!F3</f>
        <v>0</v>
      </c>
      <c r="AA2" s="335"/>
      <c r="AB2" s="335"/>
      <c r="AC2" s="335"/>
      <c r="AD2" s="335"/>
      <c r="AE2" s="335"/>
      <c r="AF2" s="335"/>
      <c r="AG2" s="335"/>
      <c r="AH2" s="335"/>
    </row>
    <row r="3" spans="1:43" ht="18.75" customHeight="1">
      <c r="Z3" s="336">
        <f>入力シート!F4</f>
        <v>0</v>
      </c>
      <c r="AA3" s="336"/>
      <c r="AB3" s="336"/>
      <c r="AC3" s="336"/>
      <c r="AD3" s="336"/>
      <c r="AE3" s="336"/>
      <c r="AF3" s="336"/>
      <c r="AG3" s="336"/>
      <c r="AH3" s="336"/>
    </row>
    <row r="4" spans="1:43" ht="18.75" customHeight="1">
      <c r="Z4" s="22"/>
    </row>
    <row r="5" spans="1:43" ht="18.75" customHeight="1">
      <c r="B5" s="23"/>
    </row>
    <row r="6" spans="1:43" ht="18.75" customHeight="1">
      <c r="B6" s="23"/>
      <c r="AQ6" s="24"/>
    </row>
    <row r="7" spans="1:43" ht="18.75" customHeight="1">
      <c r="B7" s="23"/>
      <c r="C7" s="325" t="s">
        <v>163</v>
      </c>
      <c r="D7" s="325"/>
      <c r="E7" s="325"/>
      <c r="F7" s="325"/>
      <c r="G7" s="325"/>
      <c r="H7" s="325"/>
      <c r="I7" s="325"/>
      <c r="J7" s="325"/>
      <c r="K7" s="325"/>
      <c r="L7" s="325"/>
      <c r="M7" s="325"/>
      <c r="N7" s="325"/>
    </row>
    <row r="8" spans="1:43" ht="18.75" customHeight="1">
      <c r="C8" s="325" t="s">
        <v>164</v>
      </c>
      <c r="D8" s="325"/>
      <c r="E8" s="325"/>
      <c r="F8" s="325"/>
      <c r="G8" s="325"/>
      <c r="H8" s="325"/>
      <c r="I8" s="325"/>
      <c r="J8" s="325"/>
      <c r="K8" s="325"/>
      <c r="L8" s="325"/>
      <c r="M8" s="325"/>
      <c r="N8" s="325"/>
      <c r="O8" s="325"/>
    </row>
    <row r="9" spans="1:43" ht="18.75" customHeight="1">
      <c r="B9" s="23"/>
    </row>
    <row r="10" spans="1:43" ht="18.75" customHeight="1">
      <c r="B10" s="23"/>
    </row>
    <row r="11" spans="1:43" ht="18.75" customHeight="1">
      <c r="R11" s="325" t="s">
        <v>5</v>
      </c>
      <c r="S11" s="325"/>
      <c r="T11" s="325"/>
      <c r="U11" s="171">
        <f>入力シート!F5</f>
        <v>0</v>
      </c>
      <c r="V11" s="171"/>
      <c r="W11" s="171"/>
      <c r="X11" s="171"/>
      <c r="Y11" s="171"/>
      <c r="Z11" s="171"/>
      <c r="AA11" s="171"/>
      <c r="AB11" s="171"/>
      <c r="AC11" s="171"/>
      <c r="AD11" s="171"/>
      <c r="AE11" s="171"/>
      <c r="AF11" s="171"/>
      <c r="AG11" s="171"/>
      <c r="AH11" s="171"/>
    </row>
    <row r="12" spans="1:43" ht="18.75" customHeight="1">
      <c r="B12" s="23"/>
      <c r="R12" s="325" t="s">
        <v>165</v>
      </c>
      <c r="S12" s="325"/>
      <c r="T12" s="325"/>
      <c r="U12" s="337">
        <f>入力シート!F6</f>
        <v>0</v>
      </c>
      <c r="V12" s="337"/>
      <c r="W12" s="337"/>
      <c r="X12" s="337"/>
      <c r="Y12" s="337"/>
      <c r="Z12" s="337"/>
      <c r="AA12" s="337"/>
      <c r="AB12" s="337"/>
      <c r="AC12" s="337"/>
      <c r="AD12" s="337"/>
      <c r="AE12" s="337"/>
      <c r="AF12" s="337"/>
      <c r="AG12" s="337"/>
      <c r="AH12" s="337"/>
    </row>
    <row r="13" spans="1:43" ht="18.75" customHeight="1">
      <c r="B13" s="23"/>
      <c r="R13" s="13"/>
      <c r="S13" s="13"/>
      <c r="T13" s="13"/>
      <c r="U13" s="337"/>
      <c r="V13" s="337"/>
      <c r="W13" s="337"/>
      <c r="X13" s="337"/>
      <c r="Y13" s="337"/>
      <c r="Z13" s="337"/>
      <c r="AA13" s="337"/>
      <c r="AB13" s="337"/>
      <c r="AC13" s="337"/>
      <c r="AD13" s="337"/>
      <c r="AE13" s="337"/>
      <c r="AF13" s="337"/>
      <c r="AG13" s="337"/>
      <c r="AH13" s="337"/>
    </row>
    <row r="14" spans="1:43" ht="18.75" customHeight="1">
      <c r="B14" s="23"/>
      <c r="R14" s="325" t="s">
        <v>166</v>
      </c>
      <c r="S14" s="325"/>
      <c r="T14" s="325"/>
      <c r="U14" s="171">
        <f>入力シート!F7</f>
        <v>0</v>
      </c>
      <c r="V14" s="171"/>
      <c r="W14" s="171"/>
      <c r="X14" s="171"/>
      <c r="Y14" s="171"/>
      <c r="Z14" s="171"/>
      <c r="AA14" s="171"/>
      <c r="AB14" s="171"/>
      <c r="AC14" s="171"/>
      <c r="AD14" s="171"/>
      <c r="AE14" s="171"/>
      <c r="AF14" s="171"/>
      <c r="AG14" s="179"/>
      <c r="AH14" s="179"/>
    </row>
    <row r="15" spans="1:43" ht="18.75" customHeight="1">
      <c r="B15" s="23"/>
      <c r="V15" s="13"/>
      <c r="W15" s="13"/>
      <c r="X15" s="13"/>
      <c r="Y15" s="13"/>
      <c r="Z15" s="13"/>
      <c r="AA15" s="13"/>
      <c r="AB15" s="13"/>
      <c r="AC15" s="13"/>
      <c r="AD15" s="13"/>
      <c r="AE15" s="13"/>
    </row>
    <row r="16" spans="1:43" ht="18.75" customHeight="1">
      <c r="B16" s="23"/>
      <c r="V16" s="13"/>
      <c r="W16" s="13"/>
      <c r="X16" s="13"/>
      <c r="Y16" s="13"/>
      <c r="Z16" s="13"/>
      <c r="AA16" s="13"/>
      <c r="AB16" s="13"/>
      <c r="AC16" s="13"/>
      <c r="AD16" s="13"/>
      <c r="AE16" s="13"/>
    </row>
    <row r="17" spans="2:34" ht="69.75" customHeight="1">
      <c r="B17" s="332" t="s">
        <v>167</v>
      </c>
      <c r="C17" s="333"/>
      <c r="D17" s="333"/>
      <c r="E17" s="333"/>
      <c r="F17" s="333"/>
      <c r="G17" s="333"/>
      <c r="H17" s="333"/>
      <c r="I17" s="333"/>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row>
    <row r="18" spans="2:34" ht="18.75" customHeight="1">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row>
    <row r="19" spans="2:34" ht="18.75" customHeight="1">
      <c r="B19" s="23"/>
    </row>
    <row r="20" spans="2:34" ht="18.75" customHeight="1">
      <c r="B20" s="338" t="s">
        <v>168</v>
      </c>
      <c r="C20" s="338"/>
      <c r="D20" s="338"/>
      <c r="E20" s="338"/>
      <c r="F20" s="338"/>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row>
    <row r="21" spans="2:34" ht="18.75" customHeight="1">
      <c r="B21" s="338"/>
      <c r="C21" s="338"/>
      <c r="D21" s="338"/>
      <c r="E21" s="338"/>
      <c r="F21" s="338"/>
      <c r="G21" s="338"/>
      <c r="H21" s="338"/>
      <c r="I21" s="338"/>
      <c r="J21" s="338"/>
      <c r="K21" s="338"/>
      <c r="L21" s="338"/>
      <c r="M21" s="338"/>
      <c r="N21" s="338"/>
      <c r="O21" s="338"/>
      <c r="P21" s="338"/>
      <c r="Q21" s="338"/>
      <c r="R21" s="338"/>
      <c r="S21" s="338"/>
      <c r="T21" s="338"/>
      <c r="U21" s="338"/>
      <c r="V21" s="338"/>
      <c r="W21" s="338"/>
      <c r="X21" s="338"/>
      <c r="Y21" s="338"/>
      <c r="Z21" s="338"/>
      <c r="AA21" s="338"/>
      <c r="AB21" s="338"/>
      <c r="AC21" s="338"/>
      <c r="AD21" s="338"/>
      <c r="AE21" s="338"/>
      <c r="AF21" s="338"/>
      <c r="AG21" s="338"/>
      <c r="AH21" s="338"/>
    </row>
    <row r="22" spans="2:34" ht="18.75" customHeight="1">
      <c r="B22" s="338"/>
      <c r="C22" s="338"/>
      <c r="D22" s="338"/>
      <c r="E22" s="338"/>
      <c r="F22" s="338"/>
      <c r="G22" s="338"/>
      <c r="H22" s="338"/>
      <c r="I22" s="338"/>
      <c r="J22" s="338"/>
      <c r="K22" s="338"/>
      <c r="L22" s="338"/>
      <c r="M22" s="338"/>
      <c r="N22" s="338"/>
      <c r="O22" s="338"/>
      <c r="P22" s="338"/>
      <c r="Q22" s="338"/>
      <c r="R22" s="338"/>
      <c r="S22" s="338"/>
      <c r="T22" s="338"/>
      <c r="U22" s="338"/>
      <c r="V22" s="338"/>
      <c r="W22" s="338"/>
      <c r="X22" s="338"/>
      <c r="Y22" s="338"/>
      <c r="Z22" s="338"/>
      <c r="AA22" s="338"/>
      <c r="AB22" s="338"/>
      <c r="AC22" s="338"/>
      <c r="AD22" s="338"/>
      <c r="AE22" s="338"/>
      <c r="AF22" s="338"/>
      <c r="AG22" s="338"/>
      <c r="AH22" s="338"/>
    </row>
    <row r="23" spans="2:34" s="13" customFormat="1" ht="22.5" customHeight="1">
      <c r="B23" s="338"/>
      <c r="C23" s="338"/>
      <c r="D23" s="338"/>
      <c r="E23" s="338"/>
      <c r="F23" s="338"/>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row>
    <row r="24" spans="2:34" s="13" customFormat="1" ht="22.5" customHeight="1">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row>
    <row r="25" spans="2:34" ht="18.75" customHeight="1">
      <c r="B25" s="339" t="s">
        <v>169</v>
      </c>
      <c r="C25" s="339"/>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row>
    <row r="26" spans="2:34" ht="18.75" customHeight="1">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row>
    <row r="27" spans="2:34" ht="18.75" customHeight="1">
      <c r="B27" s="608" t="s">
        <v>170</v>
      </c>
      <c r="C27" s="608"/>
      <c r="D27" s="608"/>
      <c r="E27" s="608"/>
      <c r="F27" s="608"/>
      <c r="G27" s="608"/>
      <c r="H27" s="608"/>
      <c r="I27" s="608"/>
      <c r="J27" s="608"/>
      <c r="K27" s="608"/>
      <c r="L27" s="331" t="s">
        <v>171</v>
      </c>
      <c r="M27" s="331"/>
      <c r="N27" s="331"/>
      <c r="O27" s="331"/>
      <c r="P27" s="331"/>
      <c r="Q27" s="331"/>
      <c r="R27" s="331"/>
      <c r="S27" s="331"/>
      <c r="T27" s="331"/>
      <c r="U27" s="331"/>
      <c r="V27" s="331"/>
      <c r="W27" s="331"/>
      <c r="X27" s="331"/>
      <c r="Y27" s="331"/>
      <c r="Z27" s="331"/>
      <c r="AA27" s="331"/>
      <c r="AB27" s="331"/>
      <c r="AC27" s="331"/>
      <c r="AD27" s="331"/>
      <c r="AE27" s="331"/>
      <c r="AF27" s="331"/>
      <c r="AG27" s="331"/>
      <c r="AH27" s="331"/>
    </row>
    <row r="28" spans="2:34" ht="18.75" customHeight="1">
      <c r="B28" s="326" t="s">
        <v>172</v>
      </c>
      <c r="C28" s="326"/>
      <c r="D28" s="326"/>
      <c r="E28" s="326"/>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row>
    <row r="29" spans="2:34" ht="18.75" customHeight="1">
      <c r="B29" s="28"/>
      <c r="C29" s="28"/>
      <c r="D29" s="28"/>
      <c r="E29" s="28"/>
      <c r="F29" s="28"/>
      <c r="G29" s="28"/>
      <c r="H29" s="28"/>
      <c r="I29" s="28"/>
      <c r="J29" s="28"/>
      <c r="K29" s="28"/>
      <c r="L29" s="29"/>
      <c r="M29" s="29"/>
      <c r="N29" s="29"/>
      <c r="O29" s="29"/>
      <c r="P29" s="29"/>
      <c r="Q29" s="29"/>
      <c r="R29" s="29"/>
      <c r="S29" s="29"/>
      <c r="T29" s="29"/>
      <c r="U29" s="29"/>
      <c r="V29" s="29"/>
      <c r="W29" s="29"/>
      <c r="X29" s="29"/>
      <c r="Y29" s="29"/>
      <c r="Z29" s="29"/>
      <c r="AA29" s="29"/>
      <c r="AB29" s="29"/>
      <c r="AC29" s="29"/>
      <c r="AD29" s="29"/>
      <c r="AE29" s="29"/>
      <c r="AF29" s="29"/>
      <c r="AG29" s="29"/>
      <c r="AH29" s="29"/>
    </row>
    <row r="30" spans="2:34" ht="18.75" customHeight="1">
      <c r="B30" s="95" t="s">
        <v>173</v>
      </c>
      <c r="C30" s="95"/>
      <c r="D30" s="95"/>
      <c r="E30" s="95"/>
      <c r="F30" s="95"/>
      <c r="G30" s="95"/>
      <c r="H30" s="95"/>
      <c r="I30" s="95"/>
      <c r="J30" s="95"/>
      <c r="K30" s="95"/>
      <c r="L30" s="331" t="s">
        <v>171</v>
      </c>
      <c r="M30" s="331"/>
      <c r="N30" s="331"/>
      <c r="O30" s="331"/>
      <c r="P30" s="331"/>
      <c r="Q30" s="331"/>
      <c r="R30" s="331"/>
      <c r="S30" s="331"/>
      <c r="T30" s="331"/>
      <c r="U30" s="331"/>
      <c r="V30" s="331"/>
      <c r="W30" s="331"/>
      <c r="X30" s="331"/>
      <c r="Y30" s="331"/>
      <c r="Z30" s="331"/>
      <c r="AA30" s="331"/>
      <c r="AB30" s="331"/>
      <c r="AC30" s="331"/>
      <c r="AD30" s="331"/>
      <c r="AE30" s="331"/>
      <c r="AF30" s="331"/>
      <c r="AG30" s="331"/>
      <c r="AH30" s="331"/>
    </row>
    <row r="31" spans="2:34" ht="18.75" customHeight="1">
      <c r="B31" s="326" t="s">
        <v>172</v>
      </c>
      <c r="C31" s="326"/>
      <c r="D31" s="326"/>
      <c r="E31" s="326"/>
      <c r="F31" s="326"/>
      <c r="G31" s="326"/>
      <c r="H31" s="326"/>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6"/>
      <c r="AF31" s="326"/>
      <c r="AG31" s="326"/>
      <c r="AH31" s="326"/>
    </row>
    <row r="32" spans="2:34" ht="18.75" customHeight="1">
      <c r="B32" s="28"/>
      <c r="C32" s="28"/>
      <c r="D32" s="28"/>
      <c r="E32" s="28"/>
      <c r="F32" s="28"/>
      <c r="G32" s="28"/>
      <c r="H32" s="28"/>
      <c r="I32" s="28"/>
      <c r="J32" s="28"/>
      <c r="K32" s="28"/>
      <c r="L32" s="29"/>
      <c r="M32" s="29"/>
      <c r="N32" s="29"/>
      <c r="O32" s="29"/>
      <c r="P32" s="29"/>
      <c r="Q32" s="29"/>
      <c r="R32" s="29"/>
      <c r="S32" s="29"/>
      <c r="T32" s="29"/>
      <c r="U32" s="29"/>
      <c r="V32" s="29"/>
      <c r="W32" s="29"/>
      <c r="X32" s="29"/>
      <c r="Y32" s="29"/>
      <c r="Z32" s="29"/>
      <c r="AA32" s="29"/>
      <c r="AB32" s="29"/>
      <c r="AC32" s="29"/>
      <c r="AD32" s="29"/>
      <c r="AE32" s="29"/>
      <c r="AF32" s="29"/>
      <c r="AG32" s="29"/>
      <c r="AH32" s="29"/>
    </row>
    <row r="33" spans="2:34" ht="18.75" customHeight="1">
      <c r="B33" s="325" t="s">
        <v>174</v>
      </c>
      <c r="C33" s="325"/>
      <c r="D33" s="325"/>
      <c r="E33" s="325"/>
      <c r="F33" s="325"/>
      <c r="G33" s="325"/>
      <c r="H33" s="325"/>
      <c r="I33" s="325"/>
      <c r="J33" s="325"/>
      <c r="K33" s="325"/>
      <c r="L33" s="325"/>
      <c r="M33" s="327" t="s">
        <v>175</v>
      </c>
      <c r="N33" s="327"/>
      <c r="O33" s="328">
        <f>別紙!M47</f>
        <v>0</v>
      </c>
      <c r="P33" s="328"/>
      <c r="Q33" s="328"/>
      <c r="R33" s="328"/>
      <c r="S33" s="328"/>
      <c r="T33" s="328"/>
      <c r="U33" s="328"/>
      <c r="V33" s="30" t="s">
        <v>176</v>
      </c>
      <c r="W33" s="31"/>
      <c r="X33" s="31"/>
      <c r="Y33" s="31"/>
      <c r="Z33" s="31"/>
      <c r="AA33" s="31"/>
      <c r="AB33" s="31"/>
      <c r="AC33" s="31"/>
      <c r="AD33" s="31"/>
      <c r="AE33" s="31"/>
      <c r="AF33" s="31"/>
      <c r="AG33" s="31"/>
      <c r="AH33" s="31"/>
    </row>
    <row r="34" spans="2:34" ht="18.75" customHeight="1">
      <c r="B34" s="325" t="s">
        <v>177</v>
      </c>
      <c r="C34" s="325"/>
      <c r="D34" s="325"/>
      <c r="E34" s="325"/>
      <c r="F34" s="325"/>
      <c r="G34" s="325"/>
      <c r="H34" s="325"/>
      <c r="I34" s="325"/>
      <c r="J34" s="325"/>
      <c r="K34" s="325"/>
      <c r="L34" s="325"/>
      <c r="M34" s="327" t="s">
        <v>175</v>
      </c>
      <c r="N34" s="327"/>
      <c r="O34" s="328">
        <f>別紙!X47</f>
        <v>0</v>
      </c>
      <c r="P34" s="328"/>
      <c r="Q34" s="328"/>
      <c r="R34" s="328"/>
      <c r="S34" s="328"/>
      <c r="T34" s="328"/>
      <c r="U34" s="328"/>
      <c r="V34" s="30" t="s">
        <v>176</v>
      </c>
      <c r="W34" s="31"/>
      <c r="X34" s="31"/>
      <c r="Y34" s="31"/>
      <c r="Z34" s="31"/>
      <c r="AA34" s="31"/>
      <c r="AB34" s="31"/>
      <c r="AC34" s="31"/>
      <c r="AD34" s="31"/>
      <c r="AE34" s="31"/>
      <c r="AF34" s="31"/>
      <c r="AG34" s="31"/>
      <c r="AH34" s="31"/>
    </row>
    <row r="35" spans="2:34" ht="18.75" customHeight="1">
      <c r="B35" s="325" t="s">
        <v>178</v>
      </c>
      <c r="C35" s="325"/>
      <c r="D35" s="325"/>
      <c r="E35" s="325"/>
      <c r="F35" s="325"/>
      <c r="G35" s="325"/>
      <c r="H35" s="325"/>
      <c r="I35" s="325"/>
      <c r="J35" s="325"/>
      <c r="K35" s="325"/>
      <c r="L35" s="325"/>
      <c r="M35" s="327" t="s">
        <v>175</v>
      </c>
      <c r="N35" s="327"/>
      <c r="O35" s="328">
        <f>別紙!X47</f>
        <v>0</v>
      </c>
      <c r="P35" s="328"/>
      <c r="Q35" s="328"/>
      <c r="R35" s="328"/>
      <c r="S35" s="328"/>
      <c r="T35" s="328"/>
      <c r="U35" s="328"/>
      <c r="V35" s="30" t="s">
        <v>176</v>
      </c>
      <c r="W35" s="31"/>
      <c r="X35" s="31"/>
      <c r="Y35" s="31"/>
      <c r="Z35" s="31"/>
      <c r="AA35" s="31"/>
      <c r="AB35" s="31"/>
      <c r="AC35" s="31"/>
      <c r="AD35" s="31"/>
      <c r="AE35" s="31"/>
      <c r="AF35" s="31"/>
      <c r="AG35" s="31"/>
      <c r="AH35" s="31"/>
    </row>
    <row r="36" spans="2:34" ht="18.75" customHeight="1">
      <c r="B36" s="325" t="s">
        <v>179</v>
      </c>
      <c r="C36" s="325"/>
      <c r="D36" s="325"/>
      <c r="E36" s="325"/>
      <c r="F36" s="325"/>
      <c r="G36" s="325"/>
      <c r="H36" s="325"/>
      <c r="I36" s="325"/>
      <c r="J36" s="325"/>
      <c r="K36" s="325"/>
      <c r="L36" s="325"/>
      <c r="M36" s="329"/>
      <c r="N36" s="330"/>
      <c r="O36" s="330"/>
      <c r="P36" s="330"/>
      <c r="Q36" s="330"/>
      <c r="R36" s="330"/>
      <c r="S36" s="330"/>
      <c r="T36" s="330"/>
      <c r="U36" s="330"/>
      <c r="V36" s="330"/>
      <c r="W36" s="330"/>
      <c r="X36" s="330"/>
      <c r="Y36" s="330"/>
      <c r="Z36" s="330"/>
      <c r="AA36" s="330"/>
      <c r="AB36" s="330"/>
      <c r="AC36" s="330"/>
      <c r="AD36" s="330"/>
      <c r="AE36" s="330"/>
      <c r="AF36" s="330"/>
      <c r="AG36" s="330"/>
      <c r="AH36" s="330"/>
    </row>
    <row r="37" spans="2:34" ht="18.75" customHeight="1">
      <c r="B37" s="325" t="s">
        <v>180</v>
      </c>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row>
    <row r="38" spans="2:34" ht="18.75" customHeight="1">
      <c r="B38" s="325" t="s">
        <v>181</v>
      </c>
      <c r="C38" s="325"/>
      <c r="D38" s="325"/>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5"/>
      <c r="AD38" s="325"/>
      <c r="AE38" s="325"/>
      <c r="AF38" s="325"/>
      <c r="AG38" s="325"/>
      <c r="AH38" s="325"/>
    </row>
    <row r="39" spans="2:34" ht="18.75" customHeight="1">
      <c r="B39" s="325" t="s">
        <v>182</v>
      </c>
      <c r="C39" s="325"/>
      <c r="D39" s="325"/>
      <c r="E39" s="325"/>
      <c r="F39" s="325"/>
      <c r="G39" s="325"/>
      <c r="H39" s="325"/>
      <c r="I39" s="325"/>
      <c r="J39" s="325"/>
      <c r="K39" s="325"/>
      <c r="L39" s="325"/>
      <c r="M39" s="325"/>
      <c r="N39" s="325"/>
      <c r="O39" s="325"/>
      <c r="P39" s="325"/>
      <c r="Q39" s="325"/>
      <c r="R39" s="325"/>
      <c r="S39" s="325"/>
      <c r="T39" s="325"/>
      <c r="U39" s="325"/>
      <c r="V39" s="325"/>
      <c r="W39" s="325"/>
      <c r="X39" s="325"/>
      <c r="Y39" s="325"/>
      <c r="Z39" s="325"/>
      <c r="AA39" s="325"/>
      <c r="AB39" s="325"/>
      <c r="AC39" s="325"/>
      <c r="AD39" s="325"/>
      <c r="AE39" s="325"/>
      <c r="AF39" s="325"/>
      <c r="AG39" s="325"/>
      <c r="AH39" s="325"/>
    </row>
    <row r="40" spans="2:34" ht="18.75" customHeight="1">
      <c r="B40" s="325" t="s">
        <v>183</v>
      </c>
      <c r="C40" s="325"/>
      <c r="D40" s="325"/>
      <c r="E40" s="325"/>
      <c r="F40" s="325"/>
      <c r="G40" s="325"/>
      <c r="H40" s="325"/>
      <c r="I40" s="325"/>
      <c r="J40" s="325"/>
      <c r="K40" s="325"/>
      <c r="L40" s="325"/>
      <c r="M40" s="325"/>
      <c r="N40" s="325"/>
      <c r="O40" s="325"/>
      <c r="P40" s="325"/>
      <c r="Q40" s="325"/>
      <c r="R40" s="325"/>
      <c r="S40" s="325"/>
      <c r="T40" s="325"/>
      <c r="U40" s="325"/>
      <c r="V40" s="325"/>
      <c r="W40" s="325"/>
      <c r="X40" s="325"/>
      <c r="Y40" s="325"/>
      <c r="Z40" s="325"/>
      <c r="AA40" s="325"/>
      <c r="AB40" s="325"/>
      <c r="AC40" s="325"/>
      <c r="AD40" s="325"/>
      <c r="AE40" s="325"/>
      <c r="AF40" s="325"/>
      <c r="AG40" s="325"/>
      <c r="AH40" s="325"/>
    </row>
    <row r="41" spans="2:34" ht="18.75" customHeight="1">
      <c r="B41" s="325" t="s">
        <v>184</v>
      </c>
      <c r="C41" s="325"/>
      <c r="D41" s="325"/>
      <c r="E41" s="325"/>
      <c r="F41" s="325"/>
      <c r="G41" s="325"/>
      <c r="H41" s="325"/>
      <c r="I41" s="325"/>
      <c r="J41" s="325"/>
      <c r="K41" s="325"/>
      <c r="L41" s="325"/>
      <c r="M41" s="325"/>
      <c r="N41" s="325"/>
      <c r="O41" s="325"/>
      <c r="P41" s="325"/>
      <c r="Q41" s="325"/>
      <c r="R41" s="325"/>
      <c r="S41" s="325"/>
      <c r="T41" s="325"/>
      <c r="U41" s="325"/>
      <c r="V41" s="325"/>
      <c r="W41" s="325"/>
      <c r="X41" s="325"/>
      <c r="Y41" s="325"/>
      <c r="Z41" s="325"/>
      <c r="AA41" s="325"/>
      <c r="AB41" s="325"/>
      <c r="AC41" s="325"/>
      <c r="AD41" s="325"/>
      <c r="AE41" s="325"/>
      <c r="AF41" s="325"/>
      <c r="AG41" s="325"/>
      <c r="AH41" s="325"/>
    </row>
    <row r="42" spans="2:34" ht="18.75" customHeight="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2:34" ht="18.75" customHeight="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2:34" ht="18.75" customHeight="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2:34" ht="18.75" customHeight="1">
      <c r="B45" s="1" t="s">
        <v>185</v>
      </c>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2:34" ht="18.75" customHeight="1">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row>
    <row r="47" spans="2:34" ht="18.75" customHeight="1">
      <c r="B47" s="23"/>
    </row>
    <row r="48" spans="2:34" ht="18.75" customHeight="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sheetData>
  <sheetProtection sheet="1" objects="1" scenarios="1"/>
  <mergeCells count="38">
    <mergeCell ref="C8:O8"/>
    <mergeCell ref="O35:U35"/>
    <mergeCell ref="A1:AD1"/>
    <mergeCell ref="AE1:AH1"/>
    <mergeCell ref="Z2:AH2"/>
    <mergeCell ref="Z3:AH3"/>
    <mergeCell ref="C7:N7"/>
    <mergeCell ref="B30:K30"/>
    <mergeCell ref="L30:AH30"/>
    <mergeCell ref="R12:T12"/>
    <mergeCell ref="U12:AH13"/>
    <mergeCell ref="R14:T14"/>
    <mergeCell ref="U14:AF14"/>
    <mergeCell ref="B20:AH23"/>
    <mergeCell ref="B25:AH25"/>
    <mergeCell ref="B27:K27"/>
    <mergeCell ref="L27:AH27"/>
    <mergeCell ref="B28:AH28"/>
    <mergeCell ref="B17:AH17"/>
    <mergeCell ref="AG14:AH14"/>
    <mergeCell ref="R11:T11"/>
    <mergeCell ref="U11:AH11"/>
    <mergeCell ref="B41:AH41"/>
    <mergeCell ref="B31:AH31"/>
    <mergeCell ref="B33:L33"/>
    <mergeCell ref="M33:N33"/>
    <mergeCell ref="O33:U33"/>
    <mergeCell ref="B34:L34"/>
    <mergeCell ref="M34:N34"/>
    <mergeCell ref="O34:U34"/>
    <mergeCell ref="M36:AH36"/>
    <mergeCell ref="B37:AH37"/>
    <mergeCell ref="B38:AH38"/>
    <mergeCell ref="B39:AH39"/>
    <mergeCell ref="B40:AH40"/>
    <mergeCell ref="B35:L35"/>
    <mergeCell ref="B36:L36"/>
    <mergeCell ref="M35:N35"/>
  </mergeCells>
  <phoneticPr fontId="6"/>
  <printOptions horizontalCentered="1"/>
  <pageMargins left="0.70866141732283472" right="0.70866141732283472" top="0.74803149606299213" bottom="0.74803149606299213" header="0.31496062992125984" footer="0.31496062992125984"/>
  <pageSetup paperSize="9" scale="88" orientation="portrait" r:id="rId1"/>
  <headerFooter>
    <oddFooter>&amp;R&amp;"ＭＳ 明朝,標準"（日本産業規格　Ａ列４番）</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BD81"/>
  <sheetViews>
    <sheetView showZeros="0" view="pageBreakPreview" zoomScaleNormal="100" zoomScaleSheetLayoutView="100" workbookViewId="0">
      <selection activeCell="D42" sqref="D42:L42"/>
    </sheetView>
  </sheetViews>
  <sheetFormatPr defaultColWidth="2.42578125" defaultRowHeight="15" customHeight="1"/>
  <cols>
    <col min="1" max="1" width="3.42578125" style="32" customWidth="1"/>
    <col min="2" max="27" width="2.42578125" style="32"/>
    <col min="28" max="28" width="3" style="32" bestFit="1" customWidth="1"/>
    <col min="29" max="29" width="2.42578125" style="32"/>
    <col min="30" max="30" width="2.7109375" style="32" customWidth="1"/>
    <col min="31" max="35" width="2.42578125" style="32"/>
    <col min="36" max="37" width="2.42578125" style="32" customWidth="1"/>
    <col min="38" max="38" width="2.7109375" style="32" customWidth="1"/>
    <col min="39" max="39" width="2.42578125" style="32" customWidth="1"/>
    <col min="40" max="52" width="2.42578125" style="32"/>
    <col min="53" max="53" width="2.7109375" style="32" customWidth="1"/>
    <col min="54" max="54" width="2.42578125" style="32"/>
    <col min="55" max="55" width="8.28515625" style="32" bestFit="1" customWidth="1"/>
    <col min="56" max="16384" width="2.42578125" style="32"/>
  </cols>
  <sheetData>
    <row r="1" spans="1:55" ht="15" customHeight="1">
      <c r="B1" s="386" t="s">
        <v>186</v>
      </c>
      <c r="C1" s="386"/>
      <c r="D1" s="386"/>
      <c r="E1" s="386"/>
      <c r="F1" s="33"/>
    </row>
    <row r="2" spans="1:55" ht="22.5" customHeight="1">
      <c r="B2" s="387" t="s">
        <v>187</v>
      </c>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c r="AJ2" s="387"/>
      <c r="AK2" s="387"/>
      <c r="AL2" s="387"/>
      <c r="AM2" s="387"/>
      <c r="AN2" s="387"/>
      <c r="AO2" s="387"/>
      <c r="AP2" s="387"/>
      <c r="AQ2" s="387"/>
      <c r="AR2" s="387"/>
      <c r="AS2" s="387"/>
      <c r="AT2" s="387"/>
      <c r="AU2" s="387"/>
      <c r="AV2" s="387"/>
      <c r="AW2" s="387"/>
      <c r="AX2" s="387"/>
      <c r="AY2" s="387"/>
      <c r="AZ2" s="387"/>
      <c r="BA2" s="387"/>
      <c r="BB2" s="387"/>
    </row>
    <row r="3" spans="1:55" ht="7.5" customHeight="1"/>
    <row r="4" spans="1:55" ht="13.5" customHeight="1">
      <c r="B4" s="32" t="s">
        <v>188</v>
      </c>
    </row>
    <row r="5" spans="1:55" ht="4.5" customHeight="1" thickBot="1"/>
    <row r="6" spans="1:55" ht="13.5" customHeight="1">
      <c r="C6" s="388" t="s">
        <v>189</v>
      </c>
      <c r="D6" s="389"/>
      <c r="E6" s="389"/>
      <c r="F6" s="389"/>
      <c r="G6" s="389"/>
      <c r="H6" s="389"/>
      <c r="I6" s="389"/>
      <c r="J6" s="389"/>
      <c r="K6" s="389"/>
      <c r="L6" s="389"/>
      <c r="M6" s="389"/>
      <c r="N6" s="389"/>
      <c r="O6" s="389"/>
      <c r="P6" s="389"/>
      <c r="Q6" s="389"/>
      <c r="R6" s="389"/>
      <c r="S6" s="389"/>
      <c r="T6" s="389"/>
      <c r="U6" s="389"/>
      <c r="V6" s="389"/>
      <c r="W6" s="390"/>
      <c r="X6" s="391" t="s">
        <v>190</v>
      </c>
      <c r="Y6" s="392"/>
      <c r="Z6" s="392"/>
      <c r="AA6" s="392"/>
      <c r="AB6" s="392"/>
      <c r="AC6" s="392"/>
      <c r="AD6" s="392"/>
      <c r="AE6" s="392"/>
      <c r="AF6" s="392"/>
      <c r="AG6" s="392"/>
      <c r="AH6" s="392"/>
      <c r="AI6" s="393"/>
      <c r="AJ6" s="391" t="s">
        <v>191</v>
      </c>
      <c r="AK6" s="392"/>
      <c r="AL6" s="392"/>
      <c r="AM6" s="392"/>
      <c r="AN6" s="392"/>
      <c r="AO6" s="392"/>
      <c r="AP6" s="392"/>
      <c r="AQ6" s="392"/>
      <c r="AR6" s="392"/>
      <c r="AS6" s="392"/>
      <c r="AT6" s="392"/>
      <c r="AU6" s="392"/>
      <c r="AV6" s="392"/>
      <c r="AW6" s="392"/>
      <c r="AX6" s="392"/>
      <c r="AY6" s="392"/>
      <c r="AZ6" s="392"/>
      <c r="BA6" s="407"/>
    </row>
    <row r="7" spans="1:55" ht="13.5" customHeight="1">
      <c r="C7" s="394" t="s">
        <v>192</v>
      </c>
      <c r="D7" s="395"/>
      <c r="E7" s="395"/>
      <c r="F7" s="395"/>
      <c r="G7" s="395"/>
      <c r="H7" s="395"/>
      <c r="I7" s="395"/>
      <c r="J7" s="395"/>
      <c r="K7" s="395"/>
      <c r="L7" s="396"/>
      <c r="M7" s="397" t="s">
        <v>193</v>
      </c>
      <c r="N7" s="395"/>
      <c r="O7" s="395"/>
      <c r="P7" s="396"/>
      <c r="Q7" s="398" t="s">
        <v>194</v>
      </c>
      <c r="R7" s="399"/>
      <c r="S7" s="399"/>
      <c r="T7" s="399"/>
      <c r="U7" s="399"/>
      <c r="V7" s="399"/>
      <c r="W7" s="400"/>
      <c r="X7" s="401" t="s">
        <v>195</v>
      </c>
      <c r="Y7" s="402"/>
      <c r="Z7" s="402"/>
      <c r="AA7" s="403"/>
      <c r="AB7" s="404" t="s">
        <v>196</v>
      </c>
      <c r="AC7" s="405"/>
      <c r="AD7" s="405"/>
      <c r="AE7" s="406"/>
      <c r="AF7" s="409" t="s">
        <v>197</v>
      </c>
      <c r="AG7" s="410"/>
      <c r="AH7" s="410"/>
      <c r="AI7" s="411"/>
      <c r="AJ7" s="399"/>
      <c r="AK7" s="399"/>
      <c r="AL7" s="399"/>
      <c r="AM7" s="399"/>
      <c r="AN7" s="399"/>
      <c r="AO7" s="399"/>
      <c r="AP7" s="399"/>
      <c r="AQ7" s="399"/>
      <c r="AR7" s="399"/>
      <c r="AS7" s="399"/>
      <c r="AT7" s="399"/>
      <c r="AU7" s="399"/>
      <c r="AV7" s="399"/>
      <c r="AW7" s="399"/>
      <c r="AX7" s="399"/>
      <c r="AY7" s="399"/>
      <c r="AZ7" s="399"/>
      <c r="BA7" s="408"/>
    </row>
    <row r="8" spans="1:55" ht="13.5" customHeight="1">
      <c r="A8" s="32">
        <v>1</v>
      </c>
      <c r="C8" s="35"/>
      <c r="D8" s="374"/>
      <c r="E8" s="374"/>
      <c r="F8" s="374"/>
      <c r="G8" s="374"/>
      <c r="H8" s="374"/>
      <c r="I8" s="374"/>
      <c r="J8" s="374"/>
      <c r="K8" s="374"/>
      <c r="L8" s="412"/>
      <c r="M8" s="415"/>
      <c r="N8" s="416"/>
      <c r="O8" s="416"/>
      <c r="P8" s="417"/>
      <c r="Q8" s="418"/>
      <c r="R8" s="374"/>
      <c r="S8" s="374"/>
      <c r="T8" s="374"/>
      <c r="U8" s="374"/>
      <c r="V8" s="374"/>
      <c r="W8" s="374"/>
      <c r="X8" s="415"/>
      <c r="Y8" s="416"/>
      <c r="Z8" s="416"/>
      <c r="AA8" s="417"/>
      <c r="AB8" s="343"/>
      <c r="AC8" s="344"/>
      <c r="AD8" s="344"/>
      <c r="AE8" s="345"/>
      <c r="AF8" s="446"/>
      <c r="AG8" s="447"/>
      <c r="AH8" s="447"/>
      <c r="AI8" s="448"/>
      <c r="AJ8" s="419"/>
      <c r="AK8" s="419"/>
      <c r="AL8" s="419"/>
      <c r="AM8" s="419"/>
      <c r="AN8" s="374"/>
      <c r="AO8" s="374"/>
      <c r="AP8" s="374"/>
      <c r="AQ8" s="374"/>
      <c r="AR8" s="374"/>
      <c r="AS8" s="374"/>
      <c r="AT8" s="374"/>
      <c r="AU8" s="374"/>
      <c r="AV8" s="374"/>
      <c r="AW8" s="374"/>
      <c r="AX8" s="374"/>
      <c r="AY8" s="374"/>
      <c r="AZ8" s="374"/>
      <c r="BA8" s="375"/>
      <c r="BC8" s="32">
        <f>IF(SUM(入力シート!O21,入力シート!S61)&gt;=2000000,2000000/(別紙!M47-SUM(入力シート!AR65:AU78)),1)</f>
        <v>1</v>
      </c>
    </row>
    <row r="9" spans="1:55" ht="13.5" customHeight="1">
      <c r="A9" s="32">
        <v>2</v>
      </c>
      <c r="C9" s="36"/>
      <c r="D9" s="374"/>
      <c r="E9" s="374"/>
      <c r="F9" s="374"/>
      <c r="G9" s="374"/>
      <c r="H9" s="374"/>
      <c r="I9" s="374"/>
      <c r="J9" s="374"/>
      <c r="K9" s="374"/>
      <c r="L9" s="412"/>
      <c r="M9" s="415"/>
      <c r="N9" s="416"/>
      <c r="O9" s="416"/>
      <c r="P9" s="417"/>
      <c r="Q9" s="418"/>
      <c r="R9" s="374"/>
      <c r="S9" s="374"/>
      <c r="T9" s="374"/>
      <c r="U9" s="374"/>
      <c r="V9" s="374"/>
      <c r="W9" s="374"/>
      <c r="X9" s="415"/>
      <c r="Y9" s="416"/>
      <c r="Z9" s="416"/>
      <c r="AA9" s="417"/>
      <c r="AB9" s="343"/>
      <c r="AC9" s="344"/>
      <c r="AD9" s="344"/>
      <c r="AE9" s="345"/>
      <c r="AF9" s="446"/>
      <c r="AG9" s="447"/>
      <c r="AH9" s="447"/>
      <c r="AI9" s="448"/>
      <c r="AJ9" s="420"/>
      <c r="AK9" s="420"/>
      <c r="AL9" s="420"/>
      <c r="AM9" s="420"/>
      <c r="AN9" s="413"/>
      <c r="AO9" s="413"/>
      <c r="AP9" s="413"/>
      <c r="AQ9" s="413"/>
      <c r="AR9" s="413"/>
      <c r="AS9" s="413"/>
      <c r="AT9" s="413"/>
      <c r="AU9" s="413"/>
      <c r="AV9" s="413"/>
      <c r="AW9" s="413"/>
      <c r="AX9" s="413"/>
      <c r="AY9" s="413"/>
      <c r="AZ9" s="413"/>
      <c r="BA9" s="414"/>
    </row>
    <row r="10" spans="1:55" ht="13.5" customHeight="1">
      <c r="A10" s="32">
        <v>3</v>
      </c>
      <c r="C10" s="380" t="s">
        <v>198</v>
      </c>
      <c r="D10" s="171"/>
      <c r="E10" s="171"/>
      <c r="F10" s="171"/>
      <c r="G10" s="171"/>
      <c r="H10" s="171"/>
      <c r="I10" s="171"/>
      <c r="J10" s="171"/>
      <c r="K10" s="171"/>
      <c r="L10" s="202"/>
      <c r="M10" s="343"/>
      <c r="N10" s="344"/>
      <c r="O10" s="344"/>
      <c r="P10" s="345"/>
      <c r="Q10" s="351"/>
      <c r="R10" s="352"/>
      <c r="S10" s="352"/>
      <c r="T10" s="352"/>
      <c r="U10" s="3"/>
      <c r="V10" s="179"/>
      <c r="W10" s="347"/>
      <c r="X10" s="343"/>
      <c r="Y10" s="344"/>
      <c r="Z10" s="344"/>
      <c r="AA10" s="345"/>
      <c r="AB10" s="343"/>
      <c r="AC10" s="344"/>
      <c r="AD10" s="344"/>
      <c r="AE10" s="345"/>
      <c r="AF10" s="446"/>
      <c r="AG10" s="447"/>
      <c r="AH10" s="447"/>
      <c r="AI10" s="448"/>
      <c r="AJ10" s="458"/>
      <c r="AK10" s="459"/>
      <c r="AL10" s="459"/>
      <c r="AM10" s="459"/>
      <c r="AN10" s="378"/>
      <c r="AO10" s="378"/>
      <c r="AP10" s="378"/>
      <c r="AQ10" s="378"/>
      <c r="AR10" s="378"/>
      <c r="AS10" s="378"/>
      <c r="AT10" s="378"/>
      <c r="AU10" s="378"/>
      <c r="AV10" s="378"/>
      <c r="AW10" s="378"/>
      <c r="AX10" s="376"/>
      <c r="AY10" s="376"/>
      <c r="AZ10" s="376"/>
      <c r="BA10" s="377"/>
    </row>
    <row r="11" spans="1:55" ht="13.5" customHeight="1">
      <c r="A11" s="32">
        <v>4</v>
      </c>
      <c r="C11" s="37"/>
      <c r="D11" s="179" t="s">
        <v>199</v>
      </c>
      <c r="E11" s="179"/>
      <c r="F11" s="179"/>
      <c r="G11" s="179"/>
      <c r="H11" s="179"/>
      <c r="I11" s="179"/>
      <c r="J11" s="179"/>
      <c r="K11" s="179"/>
      <c r="L11" s="179"/>
      <c r="M11" s="573"/>
      <c r="N11" s="574"/>
      <c r="O11" s="574"/>
      <c r="P11" s="574"/>
      <c r="Q11" s="573"/>
      <c r="R11" s="574"/>
      <c r="S11" s="574"/>
      <c r="T11" s="574"/>
      <c r="U11" s="1"/>
      <c r="V11" s="574"/>
      <c r="W11" s="575"/>
      <c r="X11" s="576"/>
      <c r="Y11" s="577"/>
      <c r="Z11" s="577"/>
      <c r="AA11" s="578"/>
      <c r="AB11" s="576"/>
      <c r="AC11" s="577"/>
      <c r="AD11" s="577"/>
      <c r="AE11" s="578"/>
      <c r="AF11" s="446"/>
      <c r="AG11" s="447"/>
      <c r="AH11" s="447"/>
      <c r="AI11" s="448"/>
      <c r="AJ11" s="359"/>
      <c r="AK11" s="359"/>
      <c r="AL11" s="359"/>
      <c r="AM11" s="359"/>
      <c r="AN11" s="179"/>
      <c r="AO11" s="179"/>
      <c r="AP11" s="179"/>
      <c r="AQ11" s="179"/>
      <c r="AR11" s="179"/>
      <c r="AS11" s="179"/>
      <c r="AT11" s="179"/>
      <c r="AU11" s="179"/>
      <c r="AV11" s="179"/>
      <c r="AW11" s="179"/>
      <c r="AX11" s="171"/>
      <c r="AY11" s="171"/>
      <c r="AZ11" s="171"/>
      <c r="BA11" s="373"/>
    </row>
    <row r="12" spans="1:55" ht="13.5" customHeight="1">
      <c r="A12" s="32">
        <v>5</v>
      </c>
      <c r="C12" s="36"/>
      <c r="D12" s="384">
        <f>IF(ISNA(VLOOKUP(A8,入力シート!$B$24:$BF$33,3,FALSE)),"",VLOOKUP(A8,入力シート!$B$24:$BF$33,3,FALSE))</f>
        <v>0</v>
      </c>
      <c r="E12" s="384"/>
      <c r="F12" s="384"/>
      <c r="G12" s="384"/>
      <c r="H12" s="384"/>
      <c r="I12" s="384"/>
      <c r="J12" s="384"/>
      <c r="K12" s="384"/>
      <c r="L12" s="385"/>
      <c r="M12" s="343" t="str">
        <f>IF(VLOOKUP(A8,入力シート!$B$24:$BF$33,33,FALSE)="","",VLOOKUP(A8,入力シート!$B$24:$BF$33,33,FALSE))</f>
        <v/>
      </c>
      <c r="N12" s="344"/>
      <c r="O12" s="344"/>
      <c r="P12" s="345"/>
      <c r="Q12" s="421">
        <f>IF(ISNA(VLOOKUP(A8,入力シート!$B$24:$BF$33,33,FALSE)),"",VLOOKUP(A8,入力シート!$B$24:$BF$33,33,FALSE))</f>
        <v>0</v>
      </c>
      <c r="R12" s="422"/>
      <c r="S12" s="422"/>
      <c r="T12" s="422"/>
      <c r="U12" s="3" t="str">
        <f>IF(V12="","","×")</f>
        <v/>
      </c>
      <c r="V12" s="179" t="str">
        <f>IF(M12="","","一式")</f>
        <v/>
      </c>
      <c r="W12" s="347"/>
      <c r="X12" s="343" t="str">
        <f>IFERROR(_xlfn.IFS($BC$47="1",M12/2*$BC$8*2,$BC$47="2",M12/2*$BC$8,$BC$47="3",M12*$BC$8,$BC$47="4",M12*$BC$8),"")</f>
        <v/>
      </c>
      <c r="Y12" s="344"/>
      <c r="Z12" s="344"/>
      <c r="AA12" s="345"/>
      <c r="AB12" s="343" t="str">
        <f>IFERROR(M12-X12,"")</f>
        <v/>
      </c>
      <c r="AC12" s="344"/>
      <c r="AD12" s="344"/>
      <c r="AE12" s="345"/>
      <c r="AF12" s="446"/>
      <c r="AG12" s="447"/>
      <c r="AH12" s="447"/>
      <c r="AI12" s="448"/>
      <c r="AJ12" s="363" t="s">
        <v>200</v>
      </c>
      <c r="AK12" s="364"/>
      <c r="AL12" s="357" t="str">
        <f>IF(M12="","",(VLOOKUP(A8,入力シート!$B$24:$BF$33,12,0)))</f>
        <v/>
      </c>
      <c r="AM12" s="357"/>
      <c r="AN12" s="357"/>
      <c r="AO12" s="357"/>
      <c r="AP12" s="357"/>
      <c r="AQ12" s="357"/>
      <c r="AR12" s="357"/>
      <c r="AS12" s="357"/>
      <c r="AT12" s="357"/>
      <c r="AU12" s="357"/>
      <c r="AV12" s="357"/>
      <c r="AW12" s="357"/>
      <c r="AX12" s="357"/>
      <c r="AY12" s="357"/>
      <c r="AZ12" s="357"/>
      <c r="BA12" s="358"/>
    </row>
    <row r="13" spans="1:55" ht="13.5" customHeight="1">
      <c r="A13" s="32">
        <v>6</v>
      </c>
      <c r="C13" s="36"/>
      <c r="D13" s="384">
        <f>IF(ISNA(VLOOKUP(A9,入力シート!$B$24:$BF$33,3,FALSE)),"",VLOOKUP(A9,入力シート!$B$24:$BF$33,3,FALSE))</f>
        <v>0</v>
      </c>
      <c r="E13" s="384"/>
      <c r="F13" s="384"/>
      <c r="G13" s="384"/>
      <c r="H13" s="384"/>
      <c r="I13" s="384"/>
      <c r="J13" s="384"/>
      <c r="K13" s="384"/>
      <c r="L13" s="385"/>
      <c r="M13" s="343" t="str">
        <f>IF(VLOOKUP(A9,入力シート!$B$24:$BF$33,33,FALSE)="","",VLOOKUP(A9,入力シート!$B$24:$BF$33,33,FALSE))</f>
        <v/>
      </c>
      <c r="N13" s="344"/>
      <c r="O13" s="344"/>
      <c r="P13" s="345"/>
      <c r="Q13" s="421">
        <f>IF(ISNA(VLOOKUP(A9,入力シート!$B$24:$BF$33,33,FALSE)),"",VLOOKUP(A9,入力シート!$B$24:$BF$33,33,FALSE))</f>
        <v>0</v>
      </c>
      <c r="R13" s="422"/>
      <c r="S13" s="422"/>
      <c r="T13" s="422"/>
      <c r="U13" s="3" t="str">
        <f t="shared" ref="U13" si="0">IF(V13="","","×")</f>
        <v/>
      </c>
      <c r="V13" s="179" t="str">
        <f t="shared" ref="V13:V14" si="1">IF(M13="","","一式")</f>
        <v/>
      </c>
      <c r="W13" s="347"/>
      <c r="X13" s="343" t="str">
        <f t="shared" ref="X13:X21" si="2">IFERROR(_xlfn.IFS($BC$47="1",M13/2*$BC$8*2,$BC$47="2",M13/2*$BC$8,$BC$47="3",M13*$BC$8,$BC$47="4",M13*$BC$8),"")</f>
        <v/>
      </c>
      <c r="Y13" s="344"/>
      <c r="Z13" s="344"/>
      <c r="AA13" s="345"/>
      <c r="AB13" s="343" t="str">
        <f t="shared" ref="AB13:AB45" si="3">IFERROR(M13-X13,"")</f>
        <v/>
      </c>
      <c r="AC13" s="344"/>
      <c r="AD13" s="344"/>
      <c r="AE13" s="345"/>
      <c r="AF13" s="446"/>
      <c r="AG13" s="447"/>
      <c r="AH13" s="447"/>
      <c r="AI13" s="448"/>
      <c r="AJ13" s="365"/>
      <c r="AK13" s="366"/>
      <c r="AL13" s="357" t="str">
        <f>IF(M13="","",(VLOOKUP(A9,入力シート!$B$24:$BF$33,12,0)))</f>
        <v/>
      </c>
      <c r="AM13" s="357"/>
      <c r="AN13" s="357"/>
      <c r="AO13" s="357"/>
      <c r="AP13" s="357"/>
      <c r="AQ13" s="357"/>
      <c r="AR13" s="357"/>
      <c r="AS13" s="357"/>
      <c r="AT13" s="357"/>
      <c r="AU13" s="357"/>
      <c r="AV13" s="357"/>
      <c r="AW13" s="357"/>
      <c r="AX13" s="357"/>
      <c r="AY13" s="357"/>
      <c r="AZ13" s="357"/>
      <c r="BA13" s="358"/>
    </row>
    <row r="14" spans="1:55" ht="13.5" customHeight="1">
      <c r="A14" s="32">
        <v>7</v>
      </c>
      <c r="C14" s="35"/>
      <c r="D14" s="384">
        <f>IF(ISNA(VLOOKUP(A10,入力シート!$B$24:$BF$33,3,FALSE)),"",VLOOKUP(A10,入力シート!$B$24:$BF$33,3,FALSE))</f>
        <v>0</v>
      </c>
      <c r="E14" s="384"/>
      <c r="F14" s="384"/>
      <c r="G14" s="384"/>
      <c r="H14" s="384"/>
      <c r="I14" s="384"/>
      <c r="J14" s="384"/>
      <c r="K14" s="384"/>
      <c r="L14" s="385"/>
      <c r="M14" s="343" t="str">
        <f>IF(VLOOKUP(A10,入力シート!$B$24:$BF$33,33,FALSE)="","",VLOOKUP(A10,入力シート!$B$24:$BF$33,33,FALSE))</f>
        <v/>
      </c>
      <c r="N14" s="344"/>
      <c r="O14" s="344"/>
      <c r="P14" s="345"/>
      <c r="Q14" s="421">
        <f>IF(ISNA(VLOOKUP(A10,入力シート!$B$24:$BF$33,33,FALSE)),"",VLOOKUP(A10,入力シート!$B$24:$BF$33,33,FALSE))</f>
        <v>0</v>
      </c>
      <c r="R14" s="422"/>
      <c r="S14" s="422"/>
      <c r="T14" s="422"/>
      <c r="U14" s="3" t="str">
        <f>IF(V14="","","×")</f>
        <v/>
      </c>
      <c r="V14" s="179" t="str">
        <f t="shared" si="1"/>
        <v/>
      </c>
      <c r="W14" s="347"/>
      <c r="X14" s="343" t="str">
        <f t="shared" si="2"/>
        <v/>
      </c>
      <c r="Y14" s="344"/>
      <c r="Z14" s="344"/>
      <c r="AA14" s="345"/>
      <c r="AB14" s="343" t="str">
        <f t="shared" si="3"/>
        <v/>
      </c>
      <c r="AC14" s="344"/>
      <c r="AD14" s="344"/>
      <c r="AE14" s="345"/>
      <c r="AF14" s="446"/>
      <c r="AG14" s="447"/>
      <c r="AH14" s="447"/>
      <c r="AI14" s="448"/>
      <c r="AJ14" s="365"/>
      <c r="AK14" s="366"/>
      <c r="AL14" s="357" t="str">
        <f>IF(M14="","",(VLOOKUP(A10,入力シート!$B$24:$BF$33,12,0)))</f>
        <v/>
      </c>
      <c r="AM14" s="357"/>
      <c r="AN14" s="357"/>
      <c r="AO14" s="357"/>
      <c r="AP14" s="357"/>
      <c r="AQ14" s="357"/>
      <c r="AR14" s="357"/>
      <c r="AS14" s="357"/>
      <c r="AT14" s="357"/>
      <c r="AU14" s="357"/>
      <c r="AV14" s="357"/>
      <c r="AW14" s="357"/>
      <c r="AX14" s="357"/>
      <c r="AY14" s="357"/>
      <c r="AZ14" s="357"/>
      <c r="BA14" s="358"/>
    </row>
    <row r="15" spans="1:55" ht="13.5" customHeight="1">
      <c r="A15" s="32">
        <v>8</v>
      </c>
      <c r="C15" s="36"/>
      <c r="D15" s="384">
        <f>IF(ISNA(VLOOKUP(A11,入力シート!$B$24:$BF$33,3,FALSE)),"",VLOOKUP(A11,入力シート!$B$24:$BF$33,3,FALSE))</f>
        <v>0</v>
      </c>
      <c r="E15" s="384"/>
      <c r="F15" s="384"/>
      <c r="G15" s="384"/>
      <c r="H15" s="384"/>
      <c r="I15" s="384"/>
      <c r="J15" s="384"/>
      <c r="K15" s="384"/>
      <c r="L15" s="385"/>
      <c r="M15" s="343" t="str">
        <f>IF(VLOOKUP(A11,入力シート!$B$24:$BF$33,33,FALSE)="","",VLOOKUP(A11,入力シート!$B$24:$BF$33,33,FALSE))</f>
        <v/>
      </c>
      <c r="N15" s="344"/>
      <c r="O15" s="344"/>
      <c r="P15" s="345"/>
      <c r="Q15" s="421">
        <f>IF(ISNA(VLOOKUP(A11,入力シート!$B$24:$BF$33,33,FALSE)),"",VLOOKUP(A11,入力シート!$B$24:$BF$33,33,FALSE))</f>
        <v>0</v>
      </c>
      <c r="R15" s="422"/>
      <c r="S15" s="422"/>
      <c r="T15" s="422"/>
      <c r="U15" s="3" t="str">
        <f>IF(V15="","","×")</f>
        <v/>
      </c>
      <c r="V15" s="179" t="str">
        <f>IF(M15="","","一式")</f>
        <v/>
      </c>
      <c r="W15" s="347"/>
      <c r="X15" s="343" t="str">
        <f t="shared" si="2"/>
        <v/>
      </c>
      <c r="Y15" s="344"/>
      <c r="Z15" s="344"/>
      <c r="AA15" s="345"/>
      <c r="AB15" s="343" t="str">
        <f t="shared" si="3"/>
        <v/>
      </c>
      <c r="AC15" s="344"/>
      <c r="AD15" s="344"/>
      <c r="AE15" s="345"/>
      <c r="AF15" s="446"/>
      <c r="AG15" s="447"/>
      <c r="AH15" s="447"/>
      <c r="AI15" s="448"/>
      <c r="AJ15" s="365"/>
      <c r="AK15" s="366"/>
      <c r="AL15" s="357" t="str">
        <f>IF(M15="","",(VLOOKUP(A11,入力シート!$B$24:$BF$33,12,0)))</f>
        <v/>
      </c>
      <c r="AM15" s="357"/>
      <c r="AN15" s="357"/>
      <c r="AO15" s="357"/>
      <c r="AP15" s="357"/>
      <c r="AQ15" s="357"/>
      <c r="AR15" s="357"/>
      <c r="AS15" s="357"/>
      <c r="AT15" s="357"/>
      <c r="AU15" s="357"/>
      <c r="AV15" s="357"/>
      <c r="AW15" s="357"/>
      <c r="AX15" s="357"/>
      <c r="AY15" s="357"/>
      <c r="AZ15" s="357"/>
      <c r="BA15" s="358"/>
    </row>
    <row r="16" spans="1:55" ht="13.5" customHeight="1">
      <c r="A16" s="32">
        <v>9</v>
      </c>
      <c r="C16" s="36"/>
      <c r="D16" s="384">
        <f>IF(ISNA(VLOOKUP(A12,入力シート!$B$24:$BF$33,3,FALSE)),"",VLOOKUP(A12,入力シート!$B$24:$BF$33,3,FALSE))</f>
        <v>0</v>
      </c>
      <c r="E16" s="384"/>
      <c r="F16" s="384"/>
      <c r="G16" s="384"/>
      <c r="H16" s="384"/>
      <c r="I16" s="384"/>
      <c r="J16" s="384"/>
      <c r="K16" s="384"/>
      <c r="L16" s="385"/>
      <c r="M16" s="343" t="str">
        <f>IF(VLOOKUP(A12,入力シート!$B$24:$BF$33,33,FALSE)="","",VLOOKUP(A12,入力シート!$B$24:$BF$33,33,FALSE))</f>
        <v/>
      </c>
      <c r="N16" s="344"/>
      <c r="O16" s="344"/>
      <c r="P16" s="345"/>
      <c r="Q16" s="421">
        <f>IF(ISNA(VLOOKUP(A12,入力シート!$B$24:$BF$33,33,FALSE)),"",VLOOKUP(A12,入力シート!$B$24:$BF$33,33,FALSE))</f>
        <v>0</v>
      </c>
      <c r="R16" s="422"/>
      <c r="S16" s="422"/>
      <c r="T16" s="422"/>
      <c r="U16" s="3" t="str">
        <f t="shared" ref="U16" si="4">IF(V16="","","×")</f>
        <v/>
      </c>
      <c r="V16" s="179" t="str">
        <f t="shared" ref="V16:V18" si="5">IF(M16="","","一式")</f>
        <v/>
      </c>
      <c r="W16" s="347"/>
      <c r="X16" s="343" t="str">
        <f t="shared" si="2"/>
        <v/>
      </c>
      <c r="Y16" s="344"/>
      <c r="Z16" s="344"/>
      <c r="AA16" s="345"/>
      <c r="AB16" s="343" t="str">
        <f t="shared" si="3"/>
        <v/>
      </c>
      <c r="AC16" s="344"/>
      <c r="AD16" s="344"/>
      <c r="AE16" s="345"/>
      <c r="AF16" s="446"/>
      <c r="AG16" s="447"/>
      <c r="AH16" s="447"/>
      <c r="AI16" s="448"/>
      <c r="AJ16" s="365"/>
      <c r="AK16" s="366"/>
      <c r="AL16" s="357" t="str">
        <f>IF(M16="","",(VLOOKUP(A12,入力シート!$B$24:$BF$33,12,0)))</f>
        <v/>
      </c>
      <c r="AM16" s="357"/>
      <c r="AN16" s="357"/>
      <c r="AO16" s="357"/>
      <c r="AP16" s="357"/>
      <c r="AQ16" s="357"/>
      <c r="AR16" s="357"/>
      <c r="AS16" s="357"/>
      <c r="AT16" s="357"/>
      <c r="AU16" s="357"/>
      <c r="AV16" s="357"/>
      <c r="AW16" s="357"/>
      <c r="AX16" s="357"/>
      <c r="AY16" s="357"/>
      <c r="AZ16" s="357"/>
      <c r="BA16" s="358"/>
    </row>
    <row r="17" spans="1:53" ht="13.5" customHeight="1">
      <c r="A17" s="32">
        <v>10</v>
      </c>
      <c r="C17" s="35"/>
      <c r="D17" s="384">
        <f>IF(ISNA(VLOOKUP(A13,入力シート!$B$24:$BF$33,3,FALSE)),"",VLOOKUP(A13,入力シート!$B$24:$BF$33,3,FALSE))</f>
        <v>0</v>
      </c>
      <c r="E17" s="384"/>
      <c r="F17" s="384"/>
      <c r="G17" s="384"/>
      <c r="H17" s="384"/>
      <c r="I17" s="384"/>
      <c r="J17" s="384"/>
      <c r="K17" s="384"/>
      <c r="L17" s="385"/>
      <c r="M17" s="343" t="str">
        <f>IF(VLOOKUP(A13,入力シート!$B$24:$BF$33,33,FALSE)="","",VLOOKUP(A13,入力シート!$B$24:$BF$33,33,FALSE))</f>
        <v/>
      </c>
      <c r="N17" s="344"/>
      <c r="O17" s="344"/>
      <c r="P17" s="345"/>
      <c r="Q17" s="421">
        <f>IF(ISNA(VLOOKUP(A13,入力シート!$B$24:$BF$33,33,FALSE)),"",VLOOKUP(A13,入力シート!$B$24:$BF$33,33,FALSE))</f>
        <v>0</v>
      </c>
      <c r="R17" s="422"/>
      <c r="S17" s="422"/>
      <c r="T17" s="422"/>
      <c r="U17" s="3" t="str">
        <f>IF(V17="","","×")</f>
        <v/>
      </c>
      <c r="V17" s="179" t="str">
        <f t="shared" si="5"/>
        <v/>
      </c>
      <c r="W17" s="347"/>
      <c r="X17" s="343" t="str">
        <f t="shared" si="2"/>
        <v/>
      </c>
      <c r="Y17" s="344"/>
      <c r="Z17" s="344"/>
      <c r="AA17" s="345"/>
      <c r="AB17" s="343" t="str">
        <f t="shared" si="3"/>
        <v/>
      </c>
      <c r="AC17" s="344"/>
      <c r="AD17" s="344"/>
      <c r="AE17" s="345"/>
      <c r="AF17" s="446"/>
      <c r="AG17" s="447"/>
      <c r="AH17" s="447"/>
      <c r="AI17" s="448"/>
      <c r="AJ17" s="365"/>
      <c r="AK17" s="366"/>
      <c r="AL17" s="357" t="str">
        <f>IF(M17="","",(VLOOKUP(A13,入力シート!$B$24:$BF$33,12,0)))</f>
        <v/>
      </c>
      <c r="AM17" s="357"/>
      <c r="AN17" s="357"/>
      <c r="AO17" s="357"/>
      <c r="AP17" s="357"/>
      <c r="AQ17" s="357"/>
      <c r="AR17" s="357"/>
      <c r="AS17" s="357"/>
      <c r="AT17" s="357"/>
      <c r="AU17" s="357"/>
      <c r="AV17" s="357"/>
      <c r="AW17" s="357"/>
      <c r="AX17" s="357"/>
      <c r="AY17" s="357"/>
      <c r="AZ17" s="357"/>
      <c r="BA17" s="358"/>
    </row>
    <row r="18" spans="1:53" ht="13.5" customHeight="1">
      <c r="A18" s="32">
        <v>11</v>
      </c>
      <c r="C18" s="35"/>
      <c r="D18" s="384">
        <f>IF(ISNA(VLOOKUP(A14,入力シート!$B$24:$BF$33,3,FALSE)),"",VLOOKUP(A14,入力シート!$B$24:$BF$33,3,FALSE))</f>
        <v>0</v>
      </c>
      <c r="E18" s="384"/>
      <c r="F18" s="384"/>
      <c r="G18" s="384"/>
      <c r="H18" s="384"/>
      <c r="I18" s="384"/>
      <c r="J18" s="384"/>
      <c r="K18" s="384"/>
      <c r="L18" s="385"/>
      <c r="M18" s="343" t="str">
        <f>IF(VLOOKUP(A14,入力シート!$B$24:$BF$33,33,FALSE)="","",VLOOKUP(A14,入力シート!$B$24:$BF$33,33,FALSE))</f>
        <v/>
      </c>
      <c r="N18" s="344"/>
      <c r="O18" s="344"/>
      <c r="P18" s="345"/>
      <c r="Q18" s="421">
        <f>IF(ISNA(VLOOKUP(A14,入力シート!$B$24:$BF$33,33,FALSE)),"",VLOOKUP(A14,入力シート!$B$24:$BF$33,33,FALSE))</f>
        <v>0</v>
      </c>
      <c r="R18" s="422"/>
      <c r="S18" s="422"/>
      <c r="T18" s="422"/>
      <c r="U18" s="3" t="str">
        <f t="shared" ref="U18" si="6">IF(V18="","","×")</f>
        <v/>
      </c>
      <c r="V18" s="179" t="str">
        <f t="shared" si="5"/>
        <v/>
      </c>
      <c r="W18" s="347"/>
      <c r="X18" s="343" t="str">
        <f t="shared" si="2"/>
        <v/>
      </c>
      <c r="Y18" s="344"/>
      <c r="Z18" s="344"/>
      <c r="AA18" s="345"/>
      <c r="AB18" s="343" t="str">
        <f t="shared" si="3"/>
        <v/>
      </c>
      <c r="AC18" s="344"/>
      <c r="AD18" s="344"/>
      <c r="AE18" s="345"/>
      <c r="AF18" s="446"/>
      <c r="AG18" s="447"/>
      <c r="AH18" s="447"/>
      <c r="AI18" s="448"/>
      <c r="AJ18" s="365"/>
      <c r="AK18" s="366"/>
      <c r="AL18" s="357" t="str">
        <f>IF(M18="","",(VLOOKUP(A14,入力シート!$B$24:$BF$33,12,0)))</f>
        <v/>
      </c>
      <c r="AM18" s="357"/>
      <c r="AN18" s="357"/>
      <c r="AO18" s="357"/>
      <c r="AP18" s="357"/>
      <c r="AQ18" s="357"/>
      <c r="AR18" s="357"/>
      <c r="AS18" s="357"/>
      <c r="AT18" s="357"/>
      <c r="AU18" s="357"/>
      <c r="AV18" s="357"/>
      <c r="AW18" s="357"/>
      <c r="AX18" s="357"/>
      <c r="AY18" s="357"/>
      <c r="AZ18" s="357"/>
      <c r="BA18" s="358"/>
    </row>
    <row r="19" spans="1:53" ht="13.5" customHeight="1">
      <c r="A19" s="32">
        <v>12</v>
      </c>
      <c r="C19" s="36"/>
      <c r="D19" s="384">
        <f>IF(ISNA(VLOOKUP(A15,入力シート!$B$24:$BF$33,3,FALSE)),"",VLOOKUP(A15,入力シート!$B$24:$BF$33,3,FALSE))</f>
        <v>0</v>
      </c>
      <c r="E19" s="384"/>
      <c r="F19" s="384"/>
      <c r="G19" s="384"/>
      <c r="H19" s="384"/>
      <c r="I19" s="384"/>
      <c r="J19" s="384"/>
      <c r="K19" s="384"/>
      <c r="L19" s="385"/>
      <c r="M19" s="343" t="str">
        <f>IF(VLOOKUP(A15,入力シート!$B$24:$BF$33,33,FALSE)="","",VLOOKUP(A15,入力シート!$B$24:$BF$33,33,FALSE))</f>
        <v/>
      </c>
      <c r="N19" s="344"/>
      <c r="O19" s="344"/>
      <c r="P19" s="345"/>
      <c r="Q19" s="421">
        <f>IF(ISNA(VLOOKUP(A15,入力シート!$B$24:$BF$33,33,FALSE)),"",VLOOKUP(A15,入力シート!$B$24:$BF$33,33,FALSE))</f>
        <v>0</v>
      </c>
      <c r="R19" s="422"/>
      <c r="S19" s="422"/>
      <c r="T19" s="422"/>
      <c r="U19" s="3" t="str">
        <f>IF(V19="","","×")</f>
        <v/>
      </c>
      <c r="V19" s="179" t="str">
        <f>IF(M19="","","一式")</f>
        <v/>
      </c>
      <c r="W19" s="347"/>
      <c r="X19" s="343" t="str">
        <f t="shared" si="2"/>
        <v/>
      </c>
      <c r="Y19" s="344"/>
      <c r="Z19" s="344"/>
      <c r="AA19" s="345"/>
      <c r="AB19" s="343" t="str">
        <f t="shared" si="3"/>
        <v/>
      </c>
      <c r="AC19" s="344"/>
      <c r="AD19" s="344"/>
      <c r="AE19" s="345"/>
      <c r="AF19" s="446"/>
      <c r="AG19" s="447"/>
      <c r="AH19" s="447"/>
      <c r="AI19" s="448"/>
      <c r="AJ19" s="365"/>
      <c r="AK19" s="366"/>
      <c r="AL19" s="357" t="str">
        <f>IF(M19="","",(VLOOKUP(A15,入力シート!$B$24:$BF$33,12,0)))</f>
        <v/>
      </c>
      <c r="AM19" s="357"/>
      <c r="AN19" s="357"/>
      <c r="AO19" s="357"/>
      <c r="AP19" s="357"/>
      <c r="AQ19" s="357"/>
      <c r="AR19" s="357"/>
      <c r="AS19" s="357"/>
      <c r="AT19" s="357"/>
      <c r="AU19" s="357"/>
      <c r="AV19" s="357"/>
      <c r="AW19" s="357"/>
      <c r="AX19" s="357"/>
      <c r="AY19" s="357"/>
      <c r="AZ19" s="357"/>
      <c r="BA19" s="358"/>
    </row>
    <row r="20" spans="1:53" ht="13.5" customHeight="1">
      <c r="A20" s="32">
        <v>13</v>
      </c>
      <c r="C20" s="36"/>
      <c r="D20" s="384">
        <f>IF(ISNA(VLOOKUP(A16,入力シート!$B$24:$BF$33,3,FALSE)),"",VLOOKUP(A16,入力シート!$B$24:$BF$33,3,FALSE))</f>
        <v>0</v>
      </c>
      <c r="E20" s="384"/>
      <c r="F20" s="384"/>
      <c r="G20" s="384"/>
      <c r="H20" s="384"/>
      <c r="I20" s="384"/>
      <c r="J20" s="384"/>
      <c r="K20" s="384"/>
      <c r="L20" s="385"/>
      <c r="M20" s="343" t="str">
        <f>IF(VLOOKUP(A16,入力シート!$B$24:$BF$33,33,FALSE)="","",VLOOKUP(A16,入力シート!$B$24:$BF$33,33,FALSE))</f>
        <v/>
      </c>
      <c r="N20" s="344"/>
      <c r="O20" s="344"/>
      <c r="P20" s="345"/>
      <c r="Q20" s="421">
        <f>IF(ISNA(VLOOKUP(A16,入力シート!$B$24:$BF$33,33,FALSE)),"",VLOOKUP(A16,入力シート!$B$24:$BF$33,33,FALSE))</f>
        <v>0</v>
      </c>
      <c r="R20" s="422"/>
      <c r="S20" s="422"/>
      <c r="T20" s="422"/>
      <c r="U20" s="3" t="str">
        <f t="shared" ref="U20" si="7">IF(V20="","","×")</f>
        <v/>
      </c>
      <c r="V20" s="179" t="str">
        <f t="shared" ref="V20:V32" si="8">IF(M20="","","一式")</f>
        <v/>
      </c>
      <c r="W20" s="347"/>
      <c r="X20" s="343" t="str">
        <f t="shared" si="2"/>
        <v/>
      </c>
      <c r="Y20" s="344"/>
      <c r="Z20" s="344"/>
      <c r="AA20" s="345"/>
      <c r="AB20" s="343" t="str">
        <f t="shared" si="3"/>
        <v/>
      </c>
      <c r="AC20" s="344"/>
      <c r="AD20" s="344"/>
      <c r="AE20" s="345"/>
      <c r="AF20" s="446"/>
      <c r="AG20" s="447"/>
      <c r="AH20" s="447"/>
      <c r="AI20" s="448"/>
      <c r="AJ20" s="365"/>
      <c r="AK20" s="366"/>
      <c r="AL20" s="357" t="str">
        <f>IF(M20="","",(VLOOKUP(A16,入力シート!$B$24:$BF$33,12,0)))</f>
        <v/>
      </c>
      <c r="AM20" s="357"/>
      <c r="AN20" s="357"/>
      <c r="AO20" s="357"/>
      <c r="AP20" s="357"/>
      <c r="AQ20" s="357"/>
      <c r="AR20" s="357"/>
      <c r="AS20" s="357"/>
      <c r="AT20" s="357"/>
      <c r="AU20" s="357"/>
      <c r="AV20" s="357"/>
      <c r="AW20" s="357"/>
      <c r="AX20" s="357"/>
      <c r="AY20" s="357"/>
      <c r="AZ20" s="357"/>
      <c r="BA20" s="358"/>
    </row>
    <row r="21" spans="1:53" ht="13.5" customHeight="1">
      <c r="A21" s="32">
        <v>14</v>
      </c>
      <c r="C21" s="35"/>
      <c r="D21" s="384">
        <f>IF(ISNA(VLOOKUP(A17,入力シート!$B$24:$BF$33,3,FALSE)),"",VLOOKUP(A17,入力シート!$B$24:$BF$33,3,FALSE))</f>
        <v>0</v>
      </c>
      <c r="E21" s="384"/>
      <c r="F21" s="384"/>
      <c r="G21" s="384"/>
      <c r="H21" s="384"/>
      <c r="I21" s="384"/>
      <c r="J21" s="384"/>
      <c r="K21" s="384"/>
      <c r="L21" s="385"/>
      <c r="M21" s="343" t="str">
        <f>IF(VLOOKUP(A17,入力シート!$B$24:$BF$33,33,FALSE)="","",VLOOKUP(A17,入力シート!$B$24:$BF$33,33,FALSE))</f>
        <v/>
      </c>
      <c r="N21" s="344"/>
      <c r="O21" s="344"/>
      <c r="P21" s="345"/>
      <c r="Q21" s="421">
        <f>IF(ISNA(VLOOKUP(A17,入力シート!$B$24:$BF$33,33,FALSE)),"",VLOOKUP(A17,入力シート!$B$24:$BF$33,33,FALSE))</f>
        <v>0</v>
      </c>
      <c r="R21" s="422"/>
      <c r="S21" s="422"/>
      <c r="T21" s="422"/>
      <c r="U21" s="3" t="str">
        <f>IF(V21="","","×")</f>
        <v/>
      </c>
      <c r="V21" s="179" t="str">
        <f>IF(M21="","","一式")</f>
        <v/>
      </c>
      <c r="W21" s="347"/>
      <c r="X21" s="343" t="str">
        <f t="shared" si="2"/>
        <v/>
      </c>
      <c r="Y21" s="344"/>
      <c r="Z21" s="344"/>
      <c r="AA21" s="345"/>
      <c r="AB21" s="343" t="str">
        <f t="shared" si="3"/>
        <v/>
      </c>
      <c r="AC21" s="344"/>
      <c r="AD21" s="344"/>
      <c r="AE21" s="345"/>
      <c r="AF21" s="446"/>
      <c r="AG21" s="447"/>
      <c r="AH21" s="447"/>
      <c r="AI21" s="448"/>
      <c r="AJ21" s="367"/>
      <c r="AK21" s="368"/>
      <c r="AL21" s="357" t="str">
        <f>IF(M21="","",(VLOOKUP(A17,入力シート!$B$24:$BF$33,12,0)))</f>
        <v/>
      </c>
      <c r="AM21" s="357"/>
      <c r="AN21" s="357"/>
      <c r="AO21" s="357"/>
      <c r="AP21" s="357"/>
      <c r="AQ21" s="357"/>
      <c r="AR21" s="357"/>
      <c r="AS21" s="357"/>
      <c r="AT21" s="357"/>
      <c r="AU21" s="357"/>
      <c r="AV21" s="357"/>
      <c r="AW21" s="357"/>
      <c r="AX21" s="357"/>
      <c r="AY21" s="357"/>
      <c r="AZ21" s="357"/>
      <c r="BA21" s="358"/>
    </row>
    <row r="22" spans="1:53" ht="13.5" customHeight="1">
      <c r="A22" s="32">
        <v>15</v>
      </c>
      <c r="C22" s="35"/>
      <c r="D22" s="382" t="s">
        <v>201</v>
      </c>
      <c r="E22" s="382"/>
      <c r="F22" s="382"/>
      <c r="G22" s="382"/>
      <c r="H22" s="382"/>
      <c r="I22" s="382"/>
      <c r="J22" s="382"/>
      <c r="K22" s="382"/>
      <c r="L22" s="383"/>
      <c r="M22" s="343"/>
      <c r="N22" s="344"/>
      <c r="O22" s="344"/>
      <c r="P22" s="345"/>
      <c r="Q22" s="421"/>
      <c r="R22" s="422"/>
      <c r="S22" s="422"/>
      <c r="T22" s="422"/>
      <c r="U22" s="3"/>
      <c r="V22" s="179"/>
      <c r="W22" s="347"/>
      <c r="X22" s="343"/>
      <c r="Y22" s="344"/>
      <c r="Z22" s="344"/>
      <c r="AA22" s="345"/>
      <c r="AB22" s="343"/>
      <c r="AC22" s="344"/>
      <c r="AD22" s="344"/>
      <c r="AE22" s="345"/>
      <c r="AF22" s="446"/>
      <c r="AG22" s="447"/>
      <c r="AH22" s="447"/>
      <c r="AI22" s="448"/>
      <c r="AJ22" s="38"/>
      <c r="AK22" s="38"/>
      <c r="AL22" s="39"/>
      <c r="AM22" s="39"/>
      <c r="AN22" s="39"/>
      <c r="AO22" s="39"/>
      <c r="AP22" s="39"/>
      <c r="AQ22" s="39"/>
      <c r="AR22" s="39"/>
      <c r="AS22" s="39"/>
      <c r="AT22" s="39"/>
      <c r="AU22" s="39"/>
      <c r="AV22" s="39"/>
      <c r="AW22" s="39"/>
      <c r="AX22" s="39"/>
      <c r="AY22" s="39"/>
      <c r="AZ22" s="39"/>
      <c r="BA22" s="40"/>
    </row>
    <row r="23" spans="1:53" ht="13.5" customHeight="1">
      <c r="A23" s="32">
        <v>16</v>
      </c>
      <c r="C23" s="35"/>
      <c r="D23" s="384">
        <f>IF(ISNA(VLOOKUP(A8,入力シート!$B$37:$AQ$46,3,FALSE)),"",VLOOKUP(A8,入力シート!$B$37:$AQ$46,3,FALSE))</f>
        <v>0</v>
      </c>
      <c r="E23" s="384"/>
      <c r="F23" s="384"/>
      <c r="G23" s="384"/>
      <c r="H23" s="384"/>
      <c r="I23" s="384"/>
      <c r="J23" s="384"/>
      <c r="K23" s="384"/>
      <c r="L23" s="385"/>
      <c r="M23" s="343" t="str">
        <f>IF(VLOOKUP(A8,入力シート!$B$37:$AQ$46,20,FALSE)="","",VLOOKUP(A8,入力シート!$B$37:$AQ$46,20,FALSE))</f>
        <v/>
      </c>
      <c r="N23" s="344"/>
      <c r="O23" s="344"/>
      <c r="P23" s="344"/>
      <c r="Q23" s="343">
        <f>IF(ISNA(VLOOKUP(A8,入力シート!$B$37:$AQ$46,20,FALSE)),"",VLOOKUP(A8,入力シート!$B$37:$AQ$46,20,FALSE))</f>
        <v>0</v>
      </c>
      <c r="R23" s="344"/>
      <c r="S23" s="344"/>
      <c r="T23" s="344"/>
      <c r="U23" s="3" t="str">
        <f t="shared" ref="U23" si="9">IF(V23="","","×")</f>
        <v/>
      </c>
      <c r="V23" s="179" t="str">
        <f>IF(M23="","","一式")</f>
        <v/>
      </c>
      <c r="W23" s="347"/>
      <c r="X23" s="343" t="str">
        <f>IFERROR(_xlfn.IFS($BC$47="1",M23/2*$BC$8*2,$BC$47="2",M23/2*$BC$8,$BC$47="3",M23*$BC$8,$BC$47="4",M23*$BC$8),"")</f>
        <v/>
      </c>
      <c r="Y23" s="344"/>
      <c r="Z23" s="344"/>
      <c r="AA23" s="345"/>
      <c r="AB23" s="343" t="str">
        <f t="shared" si="3"/>
        <v/>
      </c>
      <c r="AC23" s="344"/>
      <c r="AD23" s="344"/>
      <c r="AE23" s="345"/>
      <c r="AF23" s="446"/>
      <c r="AG23" s="447"/>
      <c r="AH23" s="447"/>
      <c r="AI23" s="448"/>
      <c r="AJ23" s="363" t="s">
        <v>202</v>
      </c>
      <c r="AK23" s="364"/>
      <c r="AL23" s="361" t="str">
        <f>IF(M23="","",(VLOOKUP(A8,入力シート!$B$37:$AQ$46,12,0)))</f>
        <v/>
      </c>
      <c r="AM23" s="361"/>
      <c r="AN23" s="361"/>
      <c r="AO23" s="361"/>
      <c r="AP23" s="361"/>
      <c r="AQ23" s="361"/>
      <c r="AR23" s="361"/>
      <c r="AS23" s="361"/>
      <c r="AT23" s="361"/>
      <c r="AU23" s="361"/>
      <c r="AV23" s="361"/>
      <c r="AW23" s="361"/>
      <c r="AX23" s="361"/>
      <c r="AY23" s="361"/>
      <c r="AZ23" s="361"/>
      <c r="BA23" s="362"/>
    </row>
    <row r="24" spans="1:53" ht="13.5" customHeight="1">
      <c r="A24" s="32">
        <v>17</v>
      </c>
      <c r="C24" s="35"/>
      <c r="D24" s="384">
        <f>IF(ISNA(VLOOKUP(A9,入力シート!$B$37:$AQ$46,3,FALSE)),"",VLOOKUP(A9,入力シート!$B$37:$AQ$46,3,FALSE))</f>
        <v>0</v>
      </c>
      <c r="E24" s="384"/>
      <c r="F24" s="384"/>
      <c r="G24" s="384"/>
      <c r="H24" s="384"/>
      <c r="I24" s="384"/>
      <c r="J24" s="384"/>
      <c r="K24" s="384"/>
      <c r="L24" s="385"/>
      <c r="M24" s="343" t="str">
        <f>IF(VLOOKUP(A9,入力シート!$B$37:$AQ$46,20,FALSE)="","",VLOOKUP(A9,入力シート!$B$37:$AQ$46,20,FALSE))</f>
        <v/>
      </c>
      <c r="N24" s="344"/>
      <c r="O24" s="344"/>
      <c r="P24" s="344"/>
      <c r="Q24" s="343">
        <f>IF(ISNA(VLOOKUP(A9,入力シート!$B$37:$AQ$46,20,FALSE)),"",VLOOKUP(A9,入力シート!$B$37:$AQ$46,20,FALSE))</f>
        <v>0</v>
      </c>
      <c r="R24" s="344"/>
      <c r="S24" s="344"/>
      <c r="T24" s="344"/>
      <c r="U24" s="3" t="str">
        <f t="shared" ref="U24:U26" si="10">IF(V24="","","×")</f>
        <v/>
      </c>
      <c r="V24" s="179" t="str">
        <f t="shared" ref="V24:V26" si="11">IF(M24="","","一式")</f>
        <v/>
      </c>
      <c r="W24" s="347"/>
      <c r="X24" s="343" t="str">
        <f t="shared" ref="X24:X32" si="12">IFERROR(_xlfn.IFS($BC$47="1",M24/2*$BC$8*2,$BC$47="2",M24/2*$BC$8,$BC$47="3",M24*$BC$8,$BC$47="4",M24*$BC$8),"")</f>
        <v/>
      </c>
      <c r="Y24" s="344"/>
      <c r="Z24" s="344"/>
      <c r="AA24" s="345"/>
      <c r="AB24" s="343" t="str">
        <f t="shared" si="3"/>
        <v/>
      </c>
      <c r="AC24" s="344"/>
      <c r="AD24" s="344"/>
      <c r="AE24" s="345"/>
      <c r="AF24" s="446"/>
      <c r="AG24" s="447"/>
      <c r="AH24" s="447"/>
      <c r="AI24" s="448"/>
      <c r="AJ24" s="365"/>
      <c r="AK24" s="366"/>
      <c r="AL24" s="361" t="str">
        <f>IF(M24="","",(VLOOKUP(A9,入力シート!$B$37:$AQ$46,12,0)))</f>
        <v/>
      </c>
      <c r="AM24" s="361"/>
      <c r="AN24" s="361"/>
      <c r="AO24" s="361"/>
      <c r="AP24" s="361"/>
      <c r="AQ24" s="361"/>
      <c r="AR24" s="361"/>
      <c r="AS24" s="361"/>
      <c r="AT24" s="361"/>
      <c r="AU24" s="361"/>
      <c r="AV24" s="361"/>
      <c r="AW24" s="361"/>
      <c r="AX24" s="361"/>
      <c r="AY24" s="361"/>
      <c r="AZ24" s="361"/>
      <c r="BA24" s="362"/>
    </row>
    <row r="25" spans="1:53" ht="13.5" customHeight="1">
      <c r="A25" s="32">
        <v>18</v>
      </c>
      <c r="C25" s="35"/>
      <c r="D25" s="384">
        <f>IF(ISNA(VLOOKUP(A10,入力シート!$B$37:$AQ$46,3,FALSE)),"",VLOOKUP(A10,入力シート!$B$37:$AQ$46,3,FALSE))</f>
        <v>0</v>
      </c>
      <c r="E25" s="384"/>
      <c r="F25" s="384"/>
      <c r="G25" s="384"/>
      <c r="H25" s="384"/>
      <c r="I25" s="384"/>
      <c r="J25" s="384"/>
      <c r="K25" s="384"/>
      <c r="L25" s="385"/>
      <c r="M25" s="343" t="str">
        <f>IF(VLOOKUP(A10,入力シート!$B$37:$AQ$46,20,FALSE)="","",VLOOKUP(A10,入力シート!$B$37:$AQ$46,20,FALSE))</f>
        <v/>
      </c>
      <c r="N25" s="344"/>
      <c r="O25" s="344"/>
      <c r="P25" s="344"/>
      <c r="Q25" s="343">
        <f>IF(ISNA(VLOOKUP(A10,入力シート!$B$37:$AQ$46,20,FALSE)),"",VLOOKUP(A10,入力シート!$B$37:$AQ$46,20,FALSE))</f>
        <v>0</v>
      </c>
      <c r="R25" s="344"/>
      <c r="S25" s="344"/>
      <c r="T25" s="344"/>
      <c r="U25" s="3" t="str">
        <f t="shared" si="10"/>
        <v/>
      </c>
      <c r="V25" s="179" t="str">
        <f t="shared" si="11"/>
        <v/>
      </c>
      <c r="W25" s="347"/>
      <c r="X25" s="343" t="str">
        <f t="shared" si="12"/>
        <v/>
      </c>
      <c r="Y25" s="344"/>
      <c r="Z25" s="344"/>
      <c r="AA25" s="345"/>
      <c r="AB25" s="343" t="str">
        <f t="shared" si="3"/>
        <v/>
      </c>
      <c r="AC25" s="344"/>
      <c r="AD25" s="344"/>
      <c r="AE25" s="345"/>
      <c r="AF25" s="446"/>
      <c r="AG25" s="447"/>
      <c r="AH25" s="447"/>
      <c r="AI25" s="448"/>
      <c r="AJ25" s="365"/>
      <c r="AK25" s="366"/>
      <c r="AL25" s="361" t="str">
        <f>IF(M25="","",(VLOOKUP(A10,入力シート!$B$37:$AQ$46,12,0)))</f>
        <v/>
      </c>
      <c r="AM25" s="361"/>
      <c r="AN25" s="361"/>
      <c r="AO25" s="361"/>
      <c r="AP25" s="361"/>
      <c r="AQ25" s="361"/>
      <c r="AR25" s="361"/>
      <c r="AS25" s="361"/>
      <c r="AT25" s="361"/>
      <c r="AU25" s="361"/>
      <c r="AV25" s="361"/>
      <c r="AW25" s="361"/>
      <c r="AX25" s="361"/>
      <c r="AY25" s="361"/>
      <c r="AZ25" s="361"/>
      <c r="BA25" s="362"/>
    </row>
    <row r="26" spans="1:53" ht="13.5" customHeight="1">
      <c r="A26" s="32">
        <v>19</v>
      </c>
      <c r="C26" s="35"/>
      <c r="D26" s="384">
        <f>IF(ISNA(VLOOKUP(A11,入力シート!$B$37:$AQ$46,3,FALSE)),"",VLOOKUP(A11,入力シート!$B$37:$AQ$46,3,FALSE))</f>
        <v>0</v>
      </c>
      <c r="E26" s="384"/>
      <c r="F26" s="384"/>
      <c r="G26" s="384"/>
      <c r="H26" s="384"/>
      <c r="I26" s="384"/>
      <c r="J26" s="384"/>
      <c r="K26" s="384"/>
      <c r="L26" s="385"/>
      <c r="M26" s="343" t="str">
        <f>IF(VLOOKUP(A11,入力シート!$B$37:$AQ$46,20,FALSE)="","",VLOOKUP(A11,入力シート!$B$37:$AQ$46,20,FALSE))</f>
        <v/>
      </c>
      <c r="N26" s="344"/>
      <c r="O26" s="344"/>
      <c r="P26" s="344"/>
      <c r="Q26" s="343">
        <f>IF(ISNA(VLOOKUP(A11,入力シート!$B$37:$AQ$46,20,FALSE)),"",VLOOKUP(A11,入力シート!$B$37:$AQ$46,20,FALSE))</f>
        <v>0</v>
      </c>
      <c r="R26" s="344"/>
      <c r="S26" s="344"/>
      <c r="T26" s="344"/>
      <c r="U26" s="3" t="str">
        <f t="shared" si="10"/>
        <v/>
      </c>
      <c r="V26" s="179" t="str">
        <f t="shared" si="11"/>
        <v/>
      </c>
      <c r="W26" s="347"/>
      <c r="X26" s="343" t="str">
        <f t="shared" si="12"/>
        <v/>
      </c>
      <c r="Y26" s="344"/>
      <c r="Z26" s="344"/>
      <c r="AA26" s="345"/>
      <c r="AB26" s="343" t="str">
        <f t="shared" si="3"/>
        <v/>
      </c>
      <c r="AC26" s="344"/>
      <c r="AD26" s="344"/>
      <c r="AE26" s="345"/>
      <c r="AF26" s="446"/>
      <c r="AG26" s="447"/>
      <c r="AH26" s="447"/>
      <c r="AI26" s="448"/>
      <c r="AJ26" s="365"/>
      <c r="AK26" s="366"/>
      <c r="AL26" s="361" t="str">
        <f>IF(M26="","",(VLOOKUP(A11,入力シート!$B$37:$AQ$46,12,0)))</f>
        <v/>
      </c>
      <c r="AM26" s="361"/>
      <c r="AN26" s="361"/>
      <c r="AO26" s="361"/>
      <c r="AP26" s="361"/>
      <c r="AQ26" s="361"/>
      <c r="AR26" s="361"/>
      <c r="AS26" s="361"/>
      <c r="AT26" s="361"/>
      <c r="AU26" s="361"/>
      <c r="AV26" s="361"/>
      <c r="AW26" s="361"/>
      <c r="AX26" s="361"/>
      <c r="AY26" s="361"/>
      <c r="AZ26" s="361"/>
      <c r="BA26" s="362"/>
    </row>
    <row r="27" spans="1:53" ht="13.5" customHeight="1">
      <c r="C27" s="35"/>
      <c r="D27" s="384">
        <f>IF(ISNA(VLOOKUP(A12,入力シート!$B$37:$AQ$46,3,FALSE)),"",VLOOKUP(A12,入力シート!$B$37:$AQ$46,3,FALSE))</f>
        <v>0</v>
      </c>
      <c r="E27" s="384"/>
      <c r="F27" s="384"/>
      <c r="G27" s="384"/>
      <c r="H27" s="384"/>
      <c r="I27" s="384"/>
      <c r="J27" s="384"/>
      <c r="K27" s="384"/>
      <c r="L27" s="385"/>
      <c r="M27" s="343" t="str">
        <f>IF(VLOOKUP(A12,入力シート!$B$37:$AQ$46,20,FALSE)="","",VLOOKUP(A12,入力シート!$B$37:$AQ$46,20,FALSE))</f>
        <v/>
      </c>
      <c r="N27" s="344"/>
      <c r="O27" s="344"/>
      <c r="P27" s="344"/>
      <c r="Q27" s="343">
        <f>IF(ISNA(VLOOKUP(A12,入力シート!$B$37:$AQ$46,20,FALSE)),"",VLOOKUP(A12,入力シート!$B$37:$AQ$46,20,FALSE))</f>
        <v>0</v>
      </c>
      <c r="R27" s="344"/>
      <c r="S27" s="344"/>
      <c r="T27" s="344"/>
      <c r="U27" s="3" t="str">
        <f t="shared" ref="U27:U29" si="13">IF(V27="","","×")</f>
        <v/>
      </c>
      <c r="V27" s="179" t="str">
        <f t="shared" ref="V27:V29" si="14">IF(M27="","","一式")</f>
        <v/>
      </c>
      <c r="W27" s="347"/>
      <c r="X27" s="343" t="str">
        <f t="shared" si="12"/>
        <v/>
      </c>
      <c r="Y27" s="344"/>
      <c r="Z27" s="344"/>
      <c r="AA27" s="345"/>
      <c r="AB27" s="343" t="str">
        <f t="shared" si="3"/>
        <v/>
      </c>
      <c r="AC27" s="344"/>
      <c r="AD27" s="344"/>
      <c r="AE27" s="345"/>
      <c r="AF27" s="446"/>
      <c r="AG27" s="447"/>
      <c r="AH27" s="447"/>
      <c r="AI27" s="448"/>
      <c r="AJ27" s="365"/>
      <c r="AK27" s="366"/>
      <c r="AL27" s="361" t="str">
        <f>IF(M27="","",(VLOOKUP(A12,入力シート!$B$37:$AQ$46,12,0)))</f>
        <v/>
      </c>
      <c r="AM27" s="361"/>
      <c r="AN27" s="361"/>
      <c r="AO27" s="361"/>
      <c r="AP27" s="361"/>
      <c r="AQ27" s="361"/>
      <c r="AR27" s="361"/>
      <c r="AS27" s="361"/>
      <c r="AT27" s="361"/>
      <c r="AU27" s="361"/>
      <c r="AV27" s="361"/>
      <c r="AW27" s="361"/>
      <c r="AX27" s="361"/>
      <c r="AY27" s="361"/>
      <c r="AZ27" s="361"/>
      <c r="BA27" s="362"/>
    </row>
    <row r="28" spans="1:53" ht="13.5" customHeight="1">
      <c r="C28" s="35"/>
      <c r="D28" s="384">
        <f>IF(ISNA(VLOOKUP(A13,入力シート!$B$37:$AQ$46,3,FALSE)),"",VLOOKUP(A13,入力シート!$B$37:$AQ$46,3,FALSE))</f>
        <v>0</v>
      </c>
      <c r="E28" s="384"/>
      <c r="F28" s="384"/>
      <c r="G28" s="384"/>
      <c r="H28" s="384"/>
      <c r="I28" s="384"/>
      <c r="J28" s="384"/>
      <c r="K28" s="384"/>
      <c r="L28" s="385"/>
      <c r="M28" s="343" t="str">
        <f>IF(VLOOKUP(A13,入力シート!$B$37:$AQ$46,20,FALSE)="","",VLOOKUP(A13,入力シート!$B$37:$AQ$46,20,FALSE))</f>
        <v/>
      </c>
      <c r="N28" s="344"/>
      <c r="O28" s="344"/>
      <c r="P28" s="344"/>
      <c r="Q28" s="343">
        <f>IF(ISNA(VLOOKUP(A13,入力シート!$B$37:$AQ$46,20,FALSE)),"",VLOOKUP(A13,入力シート!$B$37:$AQ$46,20,FALSE))</f>
        <v>0</v>
      </c>
      <c r="R28" s="344"/>
      <c r="S28" s="344"/>
      <c r="T28" s="344"/>
      <c r="U28" s="3" t="str">
        <f t="shared" si="13"/>
        <v/>
      </c>
      <c r="V28" s="179" t="str">
        <f t="shared" si="14"/>
        <v/>
      </c>
      <c r="W28" s="347"/>
      <c r="X28" s="343" t="str">
        <f t="shared" si="12"/>
        <v/>
      </c>
      <c r="Y28" s="344"/>
      <c r="Z28" s="344"/>
      <c r="AA28" s="345"/>
      <c r="AB28" s="343" t="str">
        <f t="shared" si="3"/>
        <v/>
      </c>
      <c r="AC28" s="344"/>
      <c r="AD28" s="344"/>
      <c r="AE28" s="345"/>
      <c r="AF28" s="446"/>
      <c r="AG28" s="447"/>
      <c r="AH28" s="447"/>
      <c r="AI28" s="448"/>
      <c r="AJ28" s="365"/>
      <c r="AK28" s="366"/>
      <c r="AL28" s="361" t="str">
        <f>IF(M28="","",(VLOOKUP(A13,入力シート!$B$37:$AQ$46,12,0)))</f>
        <v/>
      </c>
      <c r="AM28" s="361"/>
      <c r="AN28" s="361"/>
      <c r="AO28" s="361"/>
      <c r="AP28" s="361"/>
      <c r="AQ28" s="361"/>
      <c r="AR28" s="361"/>
      <c r="AS28" s="361"/>
      <c r="AT28" s="361"/>
      <c r="AU28" s="361"/>
      <c r="AV28" s="361"/>
      <c r="AW28" s="361"/>
      <c r="AX28" s="361"/>
      <c r="AY28" s="361"/>
      <c r="AZ28" s="361"/>
      <c r="BA28" s="362"/>
    </row>
    <row r="29" spans="1:53" ht="13.5" customHeight="1">
      <c r="C29" s="35"/>
      <c r="D29" s="384">
        <f>IF(ISNA(VLOOKUP(A14,入力シート!$B$37:$AQ$46,3,FALSE)),"",VLOOKUP(A14,入力シート!$B$37:$AQ$46,3,FALSE))</f>
        <v>0</v>
      </c>
      <c r="E29" s="384"/>
      <c r="F29" s="384"/>
      <c r="G29" s="384"/>
      <c r="H29" s="384"/>
      <c r="I29" s="384"/>
      <c r="J29" s="384"/>
      <c r="K29" s="384"/>
      <c r="L29" s="385"/>
      <c r="M29" s="343" t="str">
        <f>IF(VLOOKUP(A14,入力シート!$B$37:$AQ$46,20,FALSE)="","",VLOOKUP(A14,入力シート!$B$37:$AQ$46,20,FALSE))</f>
        <v/>
      </c>
      <c r="N29" s="344"/>
      <c r="O29" s="344"/>
      <c r="P29" s="344"/>
      <c r="Q29" s="343">
        <f>IF(ISNA(VLOOKUP(A14,入力シート!$B$37:$AQ$46,20,FALSE)),"",VLOOKUP(A14,入力シート!$B$37:$AQ$46,20,FALSE))</f>
        <v>0</v>
      </c>
      <c r="R29" s="344"/>
      <c r="S29" s="344"/>
      <c r="T29" s="344"/>
      <c r="U29" s="3" t="str">
        <f t="shared" si="13"/>
        <v/>
      </c>
      <c r="V29" s="179" t="str">
        <f t="shared" si="14"/>
        <v/>
      </c>
      <c r="W29" s="347"/>
      <c r="X29" s="343" t="str">
        <f t="shared" si="12"/>
        <v/>
      </c>
      <c r="Y29" s="344"/>
      <c r="Z29" s="344"/>
      <c r="AA29" s="345"/>
      <c r="AB29" s="343" t="str">
        <f t="shared" si="3"/>
        <v/>
      </c>
      <c r="AC29" s="344"/>
      <c r="AD29" s="344"/>
      <c r="AE29" s="345"/>
      <c r="AF29" s="446"/>
      <c r="AG29" s="447"/>
      <c r="AH29" s="447"/>
      <c r="AI29" s="448"/>
      <c r="AJ29" s="365"/>
      <c r="AK29" s="366"/>
      <c r="AL29" s="361" t="str">
        <f>IF(M29="","",(VLOOKUP(A14,入力シート!$B$37:$AQ$46,12,0)))</f>
        <v/>
      </c>
      <c r="AM29" s="361"/>
      <c r="AN29" s="361"/>
      <c r="AO29" s="361"/>
      <c r="AP29" s="361"/>
      <c r="AQ29" s="361"/>
      <c r="AR29" s="361"/>
      <c r="AS29" s="361"/>
      <c r="AT29" s="361"/>
      <c r="AU29" s="361"/>
      <c r="AV29" s="361"/>
      <c r="AW29" s="361"/>
      <c r="AX29" s="361"/>
      <c r="AY29" s="361"/>
      <c r="AZ29" s="361"/>
      <c r="BA29" s="362"/>
    </row>
    <row r="30" spans="1:53" ht="13.5" customHeight="1">
      <c r="C30" s="35"/>
      <c r="D30" s="384">
        <f>IF(ISNA(VLOOKUP(A15,入力シート!$B$37:$AQ$46,3,FALSE)),"",VLOOKUP(A15,入力シート!$B$37:$AQ$46,3,FALSE))</f>
        <v>0</v>
      </c>
      <c r="E30" s="384"/>
      <c r="F30" s="384"/>
      <c r="G30" s="384"/>
      <c r="H30" s="384"/>
      <c r="I30" s="384"/>
      <c r="J30" s="384"/>
      <c r="K30" s="384"/>
      <c r="L30" s="385"/>
      <c r="M30" s="343" t="str">
        <f>IF(VLOOKUP(A15,入力シート!$B$37:$AQ$46,20,FALSE)="","",VLOOKUP(A15,入力シート!$B$37:$AQ$46,20,FALSE))</f>
        <v/>
      </c>
      <c r="N30" s="344"/>
      <c r="O30" s="344"/>
      <c r="P30" s="344"/>
      <c r="Q30" s="343">
        <f>IF(ISNA(VLOOKUP(A15,入力シート!$B$37:$AQ$46,20,FALSE)),"",VLOOKUP(A15,入力シート!$B$37:$AQ$46,20,FALSE))</f>
        <v>0</v>
      </c>
      <c r="R30" s="344"/>
      <c r="S30" s="344"/>
      <c r="T30" s="344"/>
      <c r="U30" s="3" t="str">
        <f t="shared" ref="U30:U32" si="15">IF(V30="","","×")</f>
        <v/>
      </c>
      <c r="V30" s="179" t="str">
        <f t="shared" si="8"/>
        <v/>
      </c>
      <c r="W30" s="347"/>
      <c r="X30" s="343" t="str">
        <f t="shared" si="12"/>
        <v/>
      </c>
      <c r="Y30" s="344"/>
      <c r="Z30" s="344"/>
      <c r="AA30" s="345"/>
      <c r="AB30" s="343" t="str">
        <f t="shared" si="3"/>
        <v/>
      </c>
      <c r="AC30" s="344"/>
      <c r="AD30" s="344"/>
      <c r="AE30" s="345"/>
      <c r="AF30" s="446"/>
      <c r="AG30" s="447"/>
      <c r="AH30" s="447"/>
      <c r="AI30" s="448"/>
      <c r="AJ30" s="365"/>
      <c r="AK30" s="366"/>
      <c r="AL30" s="361" t="str">
        <f>IF(M30="","",(VLOOKUP(A15,入力シート!$B$37:$AQ$46,12,0)))</f>
        <v/>
      </c>
      <c r="AM30" s="361"/>
      <c r="AN30" s="361"/>
      <c r="AO30" s="361"/>
      <c r="AP30" s="361"/>
      <c r="AQ30" s="361"/>
      <c r="AR30" s="361"/>
      <c r="AS30" s="361"/>
      <c r="AT30" s="361"/>
      <c r="AU30" s="361"/>
      <c r="AV30" s="361"/>
      <c r="AW30" s="361"/>
      <c r="AX30" s="361"/>
      <c r="AY30" s="361"/>
      <c r="AZ30" s="361"/>
      <c r="BA30" s="362"/>
    </row>
    <row r="31" spans="1:53" ht="13.5" customHeight="1">
      <c r="C31" s="35"/>
      <c r="D31" s="384">
        <f>IF(ISNA(VLOOKUP(A16,入力シート!$B$37:$AQ$46,3,FALSE)),"",VLOOKUP(A16,入力シート!$B$37:$AQ$46,3,FALSE))</f>
        <v>0</v>
      </c>
      <c r="E31" s="384"/>
      <c r="F31" s="384"/>
      <c r="G31" s="384"/>
      <c r="H31" s="384"/>
      <c r="I31" s="384"/>
      <c r="J31" s="384"/>
      <c r="K31" s="384"/>
      <c r="L31" s="385"/>
      <c r="M31" s="343" t="str">
        <f>IF(VLOOKUP(A16,入力シート!$B$37:$AQ$46,20,FALSE)="","",VLOOKUP(A16,入力シート!$B$37:$AQ$46,20,FALSE))</f>
        <v/>
      </c>
      <c r="N31" s="344"/>
      <c r="O31" s="344"/>
      <c r="P31" s="344"/>
      <c r="Q31" s="343">
        <f>IF(ISNA(VLOOKUP(A16,入力シート!$B$37:$AQ$46,20,FALSE)),"",VLOOKUP(A16,入力シート!$B$37:$AQ$46,20,FALSE))</f>
        <v>0</v>
      </c>
      <c r="R31" s="344"/>
      <c r="S31" s="344"/>
      <c r="T31" s="344"/>
      <c r="U31" s="3" t="str">
        <f t="shared" si="15"/>
        <v/>
      </c>
      <c r="V31" s="179" t="str">
        <f t="shared" si="8"/>
        <v/>
      </c>
      <c r="W31" s="347"/>
      <c r="X31" s="343" t="str">
        <f t="shared" si="12"/>
        <v/>
      </c>
      <c r="Y31" s="344"/>
      <c r="Z31" s="344"/>
      <c r="AA31" s="345"/>
      <c r="AB31" s="343" t="str">
        <f t="shared" si="3"/>
        <v/>
      </c>
      <c r="AC31" s="344"/>
      <c r="AD31" s="344"/>
      <c r="AE31" s="345"/>
      <c r="AF31" s="446"/>
      <c r="AG31" s="447"/>
      <c r="AH31" s="447"/>
      <c r="AI31" s="448"/>
      <c r="AJ31" s="365"/>
      <c r="AK31" s="366"/>
      <c r="AL31" s="361" t="str">
        <f>IF(M31="","",(VLOOKUP(A16,入力シート!$B$37:$AQ$46,12,0)))</f>
        <v/>
      </c>
      <c r="AM31" s="361"/>
      <c r="AN31" s="361"/>
      <c r="AO31" s="361"/>
      <c r="AP31" s="361"/>
      <c r="AQ31" s="361"/>
      <c r="AR31" s="361"/>
      <c r="AS31" s="361"/>
      <c r="AT31" s="361"/>
      <c r="AU31" s="361"/>
      <c r="AV31" s="361"/>
      <c r="AW31" s="361"/>
      <c r="AX31" s="361"/>
      <c r="AY31" s="361"/>
      <c r="AZ31" s="361"/>
      <c r="BA31" s="362"/>
    </row>
    <row r="32" spans="1:53" ht="13.5" customHeight="1">
      <c r="C32" s="35"/>
      <c r="D32" s="384">
        <f>IF(ISNA(VLOOKUP(A17,入力シート!$B$37:$AQ$46,3,FALSE)),"",VLOOKUP(A17,入力シート!$B$37:$AQ$46,3,FALSE))</f>
        <v>0</v>
      </c>
      <c r="E32" s="384"/>
      <c r="F32" s="384"/>
      <c r="G32" s="384"/>
      <c r="H32" s="384"/>
      <c r="I32" s="384"/>
      <c r="J32" s="384"/>
      <c r="K32" s="384"/>
      <c r="L32" s="385"/>
      <c r="M32" s="343" t="str">
        <f>IF(VLOOKUP(A17,入力シート!$B$37:$AQ$46,20,FALSE)="","",VLOOKUP(A17,入力シート!$B$37:$AQ$46,20,FALSE))</f>
        <v/>
      </c>
      <c r="N32" s="344"/>
      <c r="O32" s="344"/>
      <c r="P32" s="344"/>
      <c r="Q32" s="343">
        <f>IF(ISNA(VLOOKUP(A17,入力シート!$B$37:$AQ$46,20,FALSE)),"",VLOOKUP(A17,入力シート!$B$37:$AQ$46,20,FALSE))</f>
        <v>0</v>
      </c>
      <c r="R32" s="344"/>
      <c r="S32" s="344"/>
      <c r="T32" s="344"/>
      <c r="U32" s="3" t="str">
        <f t="shared" si="15"/>
        <v/>
      </c>
      <c r="V32" s="179" t="str">
        <f t="shared" si="8"/>
        <v/>
      </c>
      <c r="W32" s="347"/>
      <c r="X32" s="343" t="str">
        <f t="shared" si="12"/>
        <v/>
      </c>
      <c r="Y32" s="344"/>
      <c r="Z32" s="344"/>
      <c r="AA32" s="345"/>
      <c r="AB32" s="343" t="str">
        <f t="shared" si="3"/>
        <v/>
      </c>
      <c r="AC32" s="344"/>
      <c r="AD32" s="344"/>
      <c r="AE32" s="345"/>
      <c r="AF32" s="446"/>
      <c r="AG32" s="447"/>
      <c r="AH32" s="447"/>
      <c r="AI32" s="448"/>
      <c r="AJ32" s="367"/>
      <c r="AK32" s="368"/>
      <c r="AL32" s="361" t="str">
        <f>IF(M32="","",(VLOOKUP(A17,入力シート!$B$37:$AQ$46,12,0)))</f>
        <v/>
      </c>
      <c r="AM32" s="361"/>
      <c r="AN32" s="361"/>
      <c r="AO32" s="361"/>
      <c r="AP32" s="361"/>
      <c r="AQ32" s="361"/>
      <c r="AR32" s="361"/>
      <c r="AS32" s="361"/>
      <c r="AT32" s="361"/>
      <c r="AU32" s="361"/>
      <c r="AV32" s="361"/>
      <c r="AW32" s="361"/>
      <c r="AX32" s="361"/>
      <c r="AY32" s="361"/>
      <c r="AZ32" s="361"/>
      <c r="BA32" s="362"/>
    </row>
    <row r="33" spans="3:56" ht="13.5" customHeight="1">
      <c r="C33" s="380" t="s">
        <v>203</v>
      </c>
      <c r="D33" s="171"/>
      <c r="E33" s="171"/>
      <c r="F33" s="171"/>
      <c r="G33" s="171"/>
      <c r="H33" s="171"/>
      <c r="I33" s="171"/>
      <c r="J33" s="171"/>
      <c r="K33" s="171"/>
      <c r="L33" s="202"/>
      <c r="M33" s="343"/>
      <c r="N33" s="344"/>
      <c r="O33" s="344"/>
      <c r="P33" s="345"/>
      <c r="Q33" s="351"/>
      <c r="R33" s="352"/>
      <c r="S33" s="352"/>
      <c r="T33" s="352"/>
      <c r="U33" s="3"/>
      <c r="V33" s="179"/>
      <c r="W33" s="347"/>
      <c r="X33" s="343"/>
      <c r="Y33" s="344"/>
      <c r="Z33" s="344"/>
      <c r="AA33" s="345"/>
      <c r="AB33" s="343"/>
      <c r="AC33" s="344"/>
      <c r="AD33" s="344"/>
      <c r="AE33" s="345"/>
      <c r="AF33" s="446"/>
      <c r="AG33" s="447"/>
      <c r="AH33" s="447"/>
      <c r="AI33" s="448"/>
      <c r="AJ33" s="359"/>
      <c r="AK33" s="359"/>
      <c r="AL33" s="359"/>
      <c r="AM33" s="359"/>
      <c r="AN33" s="179"/>
      <c r="AO33" s="179"/>
      <c r="AP33" s="179"/>
      <c r="AQ33" s="179"/>
      <c r="AR33" s="179"/>
      <c r="AS33" s="179"/>
      <c r="AT33" s="179"/>
      <c r="AU33" s="179"/>
      <c r="AV33" s="179"/>
      <c r="AW33" s="179"/>
      <c r="AX33" s="171"/>
      <c r="AY33" s="171"/>
      <c r="AZ33" s="171"/>
      <c r="BA33" s="373"/>
    </row>
    <row r="34" spans="3:56" ht="13.5" customHeight="1">
      <c r="C34" s="35"/>
      <c r="D34" s="171" t="s">
        <v>204</v>
      </c>
      <c r="E34" s="171"/>
      <c r="F34" s="171"/>
      <c r="G34" s="171"/>
      <c r="H34" s="171"/>
      <c r="I34" s="171"/>
      <c r="J34" s="171"/>
      <c r="K34" s="171"/>
      <c r="L34" s="202"/>
      <c r="M34" s="343"/>
      <c r="N34" s="344"/>
      <c r="O34" s="344"/>
      <c r="P34" s="345"/>
      <c r="Q34" s="351"/>
      <c r="R34" s="352"/>
      <c r="S34" s="352"/>
      <c r="T34" s="352"/>
      <c r="U34" s="352"/>
      <c r="V34" s="352"/>
      <c r="W34" s="353"/>
      <c r="X34" s="343"/>
      <c r="Y34" s="344"/>
      <c r="Z34" s="344"/>
      <c r="AA34" s="345"/>
      <c r="AB34" s="343"/>
      <c r="AC34" s="344"/>
      <c r="AD34" s="344"/>
      <c r="AE34" s="345"/>
      <c r="AF34" s="446"/>
      <c r="AG34" s="447"/>
      <c r="AH34" s="447"/>
      <c r="AI34" s="448"/>
      <c r="AJ34" s="359"/>
      <c r="AK34" s="359"/>
      <c r="AL34" s="359"/>
      <c r="AM34" s="359"/>
      <c r="AN34" s="179"/>
      <c r="AO34" s="179"/>
      <c r="AP34" s="179"/>
      <c r="AQ34" s="179"/>
      <c r="AR34" s="179"/>
      <c r="AS34" s="179"/>
      <c r="AT34" s="179"/>
      <c r="AU34" s="179"/>
      <c r="AV34" s="179"/>
      <c r="AW34" s="179"/>
      <c r="AX34" s="171"/>
      <c r="AY34" s="171"/>
      <c r="AZ34" s="171"/>
      <c r="BA34" s="373"/>
    </row>
    <row r="35" spans="3:56" ht="13.5" customHeight="1">
      <c r="C35" s="35"/>
      <c r="D35" s="381" t="str">
        <f>"　　　"&amp;(入力シート!T65) &amp;"  "&amp; (入力シート!X65)</f>
        <v xml:space="preserve">　　　  </v>
      </c>
      <c r="E35" s="171"/>
      <c r="F35" s="171"/>
      <c r="G35" s="171"/>
      <c r="H35" s="171"/>
      <c r="I35" s="171"/>
      <c r="J35" s="171"/>
      <c r="K35" s="171"/>
      <c r="L35" s="202"/>
      <c r="M35" s="343" t="str">
        <f>IF(ISNA(VLOOKUP(A8,入力シート!$B$65:$AQ$70,35,FALSE)),"",VLOOKUP(A8,入力シート!$B$65:$AQ$70,35,FALSE))</f>
        <v/>
      </c>
      <c r="N35" s="344"/>
      <c r="O35" s="344"/>
      <c r="P35" s="345"/>
      <c r="Q35" s="346" t="str">
        <f>IF($M35="","","備考欄・別添報告書参照")</f>
        <v/>
      </c>
      <c r="R35" s="179"/>
      <c r="S35" s="179"/>
      <c r="T35" s="179"/>
      <c r="U35" s="179"/>
      <c r="V35" s="179"/>
      <c r="W35" s="347"/>
      <c r="X35" s="343" t="str">
        <f>IFERROR(_xlfn.IFS($BC$47="1",(M35-入力シート!AR65)/2*$BC$8*2,$BC$47="2",(M35-入力シート!AR65)/2*$BC$8,$BC$47="3",(M35-入力シート!AR65)*$BC$8,$BC$47="4",(M35-入力シート!AR65)*$BC$8),"")</f>
        <v/>
      </c>
      <c r="Y35" s="344"/>
      <c r="Z35" s="344"/>
      <c r="AA35" s="345"/>
      <c r="AB35" s="343" t="str">
        <f t="shared" si="3"/>
        <v/>
      </c>
      <c r="AC35" s="344"/>
      <c r="AD35" s="344"/>
      <c r="AE35" s="345"/>
      <c r="AF35" s="446"/>
      <c r="AG35" s="447"/>
      <c r="AH35" s="447"/>
      <c r="AI35" s="448"/>
      <c r="AJ35" s="369" t="s">
        <v>205</v>
      </c>
      <c r="AK35" s="87">
        <f>VLOOKUP(A8,入力シート!$B$65:$BC$70,47,0)</f>
        <v>0</v>
      </c>
      <c r="AL35" s="87"/>
      <c r="AM35" s="87"/>
      <c r="AN35" s="87"/>
      <c r="AO35" s="87"/>
      <c r="AP35" s="87"/>
      <c r="AQ35" s="87"/>
      <c r="AR35" s="370" t="s">
        <v>206</v>
      </c>
      <c r="AS35" s="371">
        <f>VLOOKUP(A8,入力シート!$B$65:$AI$70,27,0)</f>
        <v>0</v>
      </c>
      <c r="AT35" s="372"/>
      <c r="AU35" s="372"/>
      <c r="AV35" s="372"/>
      <c r="AW35" s="342" t="s">
        <v>207</v>
      </c>
      <c r="AX35" s="341">
        <f>VLOOKUP(A8,入力シート!$B$65:$AI$70,31,0)</f>
        <v>0</v>
      </c>
      <c r="AY35" s="341"/>
      <c r="AZ35" s="341"/>
      <c r="BA35" s="360"/>
    </row>
    <row r="36" spans="3:56" ht="13.5" customHeight="1">
      <c r="C36" s="35"/>
      <c r="D36" s="381" t="str">
        <f>"　　　"&amp;(入力シート!T66) &amp;"  "&amp; (入力シート!X66)</f>
        <v xml:space="preserve">　　　  </v>
      </c>
      <c r="E36" s="171"/>
      <c r="F36" s="171"/>
      <c r="G36" s="171"/>
      <c r="H36" s="171"/>
      <c r="I36" s="171"/>
      <c r="J36" s="171"/>
      <c r="K36" s="171"/>
      <c r="L36" s="202"/>
      <c r="M36" s="343" t="str">
        <f>IF(ISNA(VLOOKUP(A9,入力シート!$B$65:$AQ$70,35,FALSE)),"",VLOOKUP(A9,入力シート!$B$65:$AQ$70,35,FALSE))</f>
        <v/>
      </c>
      <c r="N36" s="344"/>
      <c r="O36" s="344"/>
      <c r="P36" s="345"/>
      <c r="Q36" s="346" t="str">
        <f t="shared" ref="Q36:Q40" si="16">IF($M36="","","備考欄・別添報告書参照")</f>
        <v/>
      </c>
      <c r="R36" s="179"/>
      <c r="S36" s="179"/>
      <c r="T36" s="179"/>
      <c r="U36" s="179"/>
      <c r="V36" s="179"/>
      <c r="W36" s="347"/>
      <c r="X36" s="343" t="str">
        <f>IFERROR(_xlfn.IFS($BC$47="1",(M36-入力シート!AR66)/2*$BC$8*2,$BC$47="2",(M36-入力シート!AR66)/2*$BC$8,$BC$47="3",(M36-入力シート!AR66)*$BC$8,$BC$47="4",(M36-入力シート!AR66)*$BC$8),"")</f>
        <v/>
      </c>
      <c r="Y36" s="344"/>
      <c r="Z36" s="344"/>
      <c r="AA36" s="345"/>
      <c r="AB36" s="343" t="str">
        <f t="shared" si="3"/>
        <v/>
      </c>
      <c r="AC36" s="344"/>
      <c r="AD36" s="344"/>
      <c r="AE36" s="345"/>
      <c r="AF36" s="446"/>
      <c r="AG36" s="447"/>
      <c r="AH36" s="447"/>
      <c r="AI36" s="448"/>
      <c r="AJ36" s="369"/>
      <c r="AK36" s="87">
        <f>VLOOKUP(A9,入力シート!$B$65:$BC$70,47,0)</f>
        <v>0</v>
      </c>
      <c r="AL36" s="87"/>
      <c r="AM36" s="87"/>
      <c r="AN36" s="87"/>
      <c r="AO36" s="87"/>
      <c r="AP36" s="87"/>
      <c r="AQ36" s="87"/>
      <c r="AR36" s="370"/>
      <c r="AS36" s="371">
        <f>VLOOKUP(A9,入力シート!$B$65:$AI$70,27,0)</f>
        <v>0</v>
      </c>
      <c r="AT36" s="372"/>
      <c r="AU36" s="372"/>
      <c r="AV36" s="372"/>
      <c r="AW36" s="342"/>
      <c r="AX36" s="341">
        <f>VLOOKUP(A9,入力シート!$B$65:$AI$70,31,0)</f>
        <v>0</v>
      </c>
      <c r="AY36" s="341"/>
      <c r="AZ36" s="341"/>
      <c r="BA36" s="360"/>
    </row>
    <row r="37" spans="3:56" ht="13.5" customHeight="1">
      <c r="C37" s="35"/>
      <c r="D37" s="381" t="str">
        <f>"　　　"&amp;(入力シート!T67) &amp;"  "&amp; (入力シート!X67)</f>
        <v xml:space="preserve">　　　  </v>
      </c>
      <c r="E37" s="171"/>
      <c r="F37" s="171"/>
      <c r="G37" s="171"/>
      <c r="H37" s="171"/>
      <c r="I37" s="171"/>
      <c r="J37" s="171"/>
      <c r="K37" s="171"/>
      <c r="L37" s="202"/>
      <c r="M37" s="343" t="str">
        <f>IF(ISNA(VLOOKUP(A10,入力シート!$B$65:$AQ$70,35,FALSE)),"",VLOOKUP(A10,入力シート!$B$65:$AQ$70,35,FALSE))</f>
        <v/>
      </c>
      <c r="N37" s="344"/>
      <c r="O37" s="344"/>
      <c r="P37" s="345"/>
      <c r="Q37" s="346" t="str">
        <f t="shared" si="16"/>
        <v/>
      </c>
      <c r="R37" s="179"/>
      <c r="S37" s="179"/>
      <c r="T37" s="179"/>
      <c r="U37" s="179"/>
      <c r="V37" s="179"/>
      <c r="W37" s="347"/>
      <c r="X37" s="343" t="str">
        <f>IFERROR(_xlfn.IFS($BC$47="1",(M37-入力シート!AR67)/2*$BC$8*2,$BC$47="2",(M37-入力シート!AR67)/2*$BC$8,$BC$47="3",(M37-入力シート!AR67)*$BC$8,$BC$47="4",(M37-入力シート!AR67)*$BC$8),"")</f>
        <v/>
      </c>
      <c r="Y37" s="344"/>
      <c r="Z37" s="344"/>
      <c r="AA37" s="345"/>
      <c r="AB37" s="343" t="str">
        <f t="shared" si="3"/>
        <v/>
      </c>
      <c r="AC37" s="344"/>
      <c r="AD37" s="344"/>
      <c r="AE37" s="345"/>
      <c r="AF37" s="446"/>
      <c r="AG37" s="447"/>
      <c r="AH37" s="447"/>
      <c r="AI37" s="448"/>
      <c r="AJ37" s="369"/>
      <c r="AK37" s="87">
        <f>VLOOKUP(A10,入力シート!$B$65:$BC$70,47,0)</f>
        <v>0</v>
      </c>
      <c r="AL37" s="87"/>
      <c r="AM37" s="87"/>
      <c r="AN37" s="87"/>
      <c r="AO37" s="87"/>
      <c r="AP37" s="87"/>
      <c r="AQ37" s="87"/>
      <c r="AR37" s="370"/>
      <c r="AS37" s="371">
        <f>VLOOKUP(A10,入力シート!$B$65:$AI$70,27,0)</f>
        <v>0</v>
      </c>
      <c r="AT37" s="372"/>
      <c r="AU37" s="372"/>
      <c r="AV37" s="372"/>
      <c r="AW37" s="342"/>
      <c r="AX37" s="341">
        <f>VLOOKUP(A10,入力シート!$B$65:$AI$70,31,0)</f>
        <v>0</v>
      </c>
      <c r="AY37" s="341"/>
      <c r="AZ37" s="341"/>
      <c r="BA37" s="360"/>
    </row>
    <row r="38" spans="3:56" ht="13.5" customHeight="1">
      <c r="C38" s="35"/>
      <c r="D38" s="381" t="str">
        <f>"　　　"&amp;(入力シート!T68) &amp;"  "&amp; (入力シート!X68)</f>
        <v xml:space="preserve">　　　  </v>
      </c>
      <c r="E38" s="171"/>
      <c r="F38" s="171"/>
      <c r="G38" s="171"/>
      <c r="H38" s="171"/>
      <c r="I38" s="171"/>
      <c r="J38" s="171"/>
      <c r="K38" s="171"/>
      <c r="L38" s="202"/>
      <c r="M38" s="343" t="str">
        <f>IF(ISNA(VLOOKUP(A11,入力シート!$B$65:$AQ$70,35,FALSE)),"",VLOOKUP(A11,入力シート!$B$65:$AQ$70,35,FALSE))</f>
        <v/>
      </c>
      <c r="N38" s="344"/>
      <c r="O38" s="344"/>
      <c r="P38" s="345"/>
      <c r="Q38" s="346" t="str">
        <f t="shared" si="16"/>
        <v/>
      </c>
      <c r="R38" s="179"/>
      <c r="S38" s="179"/>
      <c r="T38" s="179"/>
      <c r="U38" s="179"/>
      <c r="V38" s="179"/>
      <c r="W38" s="347"/>
      <c r="X38" s="343" t="str">
        <f>IFERROR(_xlfn.IFS($BC$47="1",(M38-入力シート!AR68)/2*$BC$8*2,$BC$47="2",(M38-入力シート!AR68)/2*$BC$8,$BC$47="3",(M38-入力シート!AR68)*$BC$8,$BC$47="4",(M38-入力シート!AR68)*$BC$8),"")</f>
        <v/>
      </c>
      <c r="Y38" s="344"/>
      <c r="Z38" s="344"/>
      <c r="AA38" s="345"/>
      <c r="AB38" s="343" t="str">
        <f t="shared" si="3"/>
        <v/>
      </c>
      <c r="AC38" s="344"/>
      <c r="AD38" s="344"/>
      <c r="AE38" s="345"/>
      <c r="AF38" s="446"/>
      <c r="AG38" s="447"/>
      <c r="AH38" s="447"/>
      <c r="AI38" s="448"/>
      <c r="AJ38" s="369"/>
      <c r="AK38" s="87">
        <f>VLOOKUP(A11,入力シート!$B$65:$BC$70,47,0)</f>
        <v>0</v>
      </c>
      <c r="AL38" s="87"/>
      <c r="AM38" s="87"/>
      <c r="AN38" s="87"/>
      <c r="AO38" s="87"/>
      <c r="AP38" s="87"/>
      <c r="AQ38" s="87"/>
      <c r="AR38" s="370"/>
      <c r="AS38" s="371">
        <f>VLOOKUP(A11,入力シート!$B$65:$AI$70,27,0)</f>
        <v>0</v>
      </c>
      <c r="AT38" s="372"/>
      <c r="AU38" s="372"/>
      <c r="AV38" s="372"/>
      <c r="AW38" s="342"/>
      <c r="AX38" s="341">
        <f>VLOOKUP(A11,入力シート!$B$65:$AI$70,31,0)</f>
        <v>0</v>
      </c>
      <c r="AY38" s="341"/>
      <c r="AZ38" s="341"/>
      <c r="BA38" s="360"/>
    </row>
    <row r="39" spans="3:56" ht="13.5" customHeight="1">
      <c r="C39" s="35"/>
      <c r="D39" s="381" t="str">
        <f>"　　　"&amp;(入力シート!T69) &amp;"  "&amp; (入力シート!X69)</f>
        <v xml:space="preserve">　　　  </v>
      </c>
      <c r="E39" s="171"/>
      <c r="F39" s="171"/>
      <c r="G39" s="171"/>
      <c r="H39" s="171"/>
      <c r="I39" s="171"/>
      <c r="J39" s="171"/>
      <c r="K39" s="171"/>
      <c r="L39" s="202"/>
      <c r="M39" s="343" t="str">
        <f>IF(ISNA(VLOOKUP(A12,入力シート!$B$65:$AQ$70,35,FALSE)),"",VLOOKUP(A12,入力シート!$B$65:$AQ$70,35,FALSE))</f>
        <v/>
      </c>
      <c r="N39" s="344"/>
      <c r="O39" s="344"/>
      <c r="P39" s="345"/>
      <c r="Q39" s="346" t="str">
        <f t="shared" si="16"/>
        <v/>
      </c>
      <c r="R39" s="179"/>
      <c r="S39" s="179"/>
      <c r="T39" s="179"/>
      <c r="U39" s="179"/>
      <c r="V39" s="179"/>
      <c r="W39" s="347"/>
      <c r="X39" s="343" t="str">
        <f>IFERROR(_xlfn.IFS($BC$47="1",(M39-入力シート!AR69)/2*$BC$8*2,$BC$47="2",(M39-入力シート!AR69)/2*$BC$8,$BC$47="3",(M39-入力シート!AR69)*$BC$8,$BC$47="4",(M39-入力シート!AR69)*$BC$8),"")</f>
        <v/>
      </c>
      <c r="Y39" s="344"/>
      <c r="Z39" s="344"/>
      <c r="AA39" s="345"/>
      <c r="AB39" s="343" t="str">
        <f t="shared" si="3"/>
        <v/>
      </c>
      <c r="AC39" s="344"/>
      <c r="AD39" s="344"/>
      <c r="AE39" s="345"/>
      <c r="AF39" s="446"/>
      <c r="AG39" s="447"/>
      <c r="AH39" s="447"/>
      <c r="AI39" s="448"/>
      <c r="AJ39" s="369"/>
      <c r="AK39" s="87">
        <f>VLOOKUP(A12,入力シート!$B$65:$BC$70,47,0)</f>
        <v>0</v>
      </c>
      <c r="AL39" s="87"/>
      <c r="AM39" s="87"/>
      <c r="AN39" s="87"/>
      <c r="AO39" s="87"/>
      <c r="AP39" s="87"/>
      <c r="AQ39" s="87"/>
      <c r="AR39" s="370"/>
      <c r="AS39" s="371">
        <f>VLOOKUP(A12,入力シート!$B$65:$AI$70,27,0)</f>
        <v>0</v>
      </c>
      <c r="AT39" s="372"/>
      <c r="AU39" s="372"/>
      <c r="AV39" s="372"/>
      <c r="AW39" s="342"/>
      <c r="AX39" s="341">
        <f>VLOOKUP(A12,入力シート!$B$65:$AI$70,31,0)</f>
        <v>0</v>
      </c>
      <c r="AY39" s="341"/>
      <c r="AZ39" s="341"/>
      <c r="BA39" s="360"/>
    </row>
    <row r="40" spans="3:56" ht="13.5" customHeight="1">
      <c r="C40" s="35"/>
      <c r="D40" s="381" t="str">
        <f>"　　　"&amp;(入力シート!T70) &amp;"  "&amp; (入力シート!X70)</f>
        <v xml:space="preserve">　　　  </v>
      </c>
      <c r="E40" s="171"/>
      <c r="F40" s="171"/>
      <c r="G40" s="171"/>
      <c r="H40" s="171"/>
      <c r="I40" s="171"/>
      <c r="J40" s="171"/>
      <c r="K40" s="171"/>
      <c r="L40" s="202"/>
      <c r="M40" s="343" t="str">
        <f>IF(ISNA(VLOOKUP(A13,入力シート!$B$65:$AQ$70,35,FALSE)),"",VLOOKUP(A13,入力シート!$B$65:$AQ$70,35,FALSE))</f>
        <v/>
      </c>
      <c r="N40" s="344"/>
      <c r="O40" s="344"/>
      <c r="P40" s="345"/>
      <c r="Q40" s="346" t="str">
        <f t="shared" si="16"/>
        <v/>
      </c>
      <c r="R40" s="179"/>
      <c r="S40" s="179"/>
      <c r="T40" s="179"/>
      <c r="U40" s="179"/>
      <c r="V40" s="179"/>
      <c r="W40" s="347"/>
      <c r="X40" s="343" t="str">
        <f>IFERROR(_xlfn.IFS($BC$47="1",(M40-入力シート!AR70)/2*$BC$8*2,$BC$47="2",(M40-入力シート!AR70)/2*$BC$8,$BC$47="3",(M40-入力シート!AR70)*$BC$8,$BC$47="4",(M40-入力シート!AR70)*$BC$8),"")</f>
        <v/>
      </c>
      <c r="Y40" s="344"/>
      <c r="Z40" s="344"/>
      <c r="AA40" s="345"/>
      <c r="AB40" s="343" t="str">
        <f t="shared" si="3"/>
        <v/>
      </c>
      <c r="AC40" s="344"/>
      <c r="AD40" s="344"/>
      <c r="AE40" s="345"/>
      <c r="AF40" s="446"/>
      <c r="AG40" s="447"/>
      <c r="AH40" s="447"/>
      <c r="AI40" s="448"/>
      <c r="AJ40" s="369"/>
      <c r="AK40" s="87">
        <f>VLOOKUP(A13,入力シート!$B$65:$BC$70,47,0)</f>
        <v>0</v>
      </c>
      <c r="AL40" s="87"/>
      <c r="AM40" s="87"/>
      <c r="AN40" s="87"/>
      <c r="AO40" s="87"/>
      <c r="AP40" s="87"/>
      <c r="AQ40" s="87"/>
      <c r="AR40" s="370"/>
      <c r="AS40" s="371">
        <f>VLOOKUP(A13,入力シート!$B$65:$AI$70,27,0)</f>
        <v>0</v>
      </c>
      <c r="AT40" s="372"/>
      <c r="AU40" s="372"/>
      <c r="AV40" s="372"/>
      <c r="AW40" s="342"/>
      <c r="AX40" s="341">
        <f>VLOOKUP(A13,入力シート!$B$65:$AI$70,31,0)</f>
        <v>0</v>
      </c>
      <c r="AY40" s="341"/>
      <c r="AZ40" s="341"/>
      <c r="BA40" s="360"/>
    </row>
    <row r="41" spans="3:56" ht="13.5" customHeight="1">
      <c r="C41" s="35"/>
      <c r="D41" s="535" t="s">
        <v>101</v>
      </c>
      <c r="E41" s="535"/>
      <c r="F41" s="535"/>
      <c r="G41" s="535"/>
      <c r="H41" s="535"/>
      <c r="I41" s="535"/>
      <c r="J41" s="535"/>
      <c r="K41" s="535"/>
      <c r="L41" s="536"/>
      <c r="M41" s="343"/>
      <c r="N41" s="344"/>
      <c r="O41" s="344"/>
      <c r="P41" s="345"/>
      <c r="Q41" s="351"/>
      <c r="R41" s="352"/>
      <c r="S41" s="352"/>
      <c r="T41" s="352"/>
      <c r="U41" s="352"/>
      <c r="V41" s="352"/>
      <c r="W41" s="353"/>
      <c r="X41" s="343"/>
      <c r="Y41" s="344"/>
      <c r="Z41" s="344"/>
      <c r="AA41" s="345"/>
      <c r="AB41" s="343"/>
      <c r="AC41" s="344"/>
      <c r="AD41" s="344"/>
      <c r="AE41" s="345"/>
      <c r="AF41" s="446"/>
      <c r="AG41" s="447"/>
      <c r="AH41" s="447"/>
      <c r="AI41" s="448"/>
      <c r="AJ41" s="359"/>
      <c r="AK41" s="359"/>
      <c r="AL41" s="359"/>
      <c r="AM41" s="359"/>
      <c r="AN41" s="179"/>
      <c r="AO41" s="179"/>
      <c r="AP41" s="179"/>
      <c r="AQ41" s="179"/>
      <c r="AR41" s="179"/>
      <c r="AS41" s="179"/>
      <c r="AT41" s="179"/>
      <c r="AU41" s="179"/>
      <c r="AV41" s="179"/>
      <c r="AW41" s="179"/>
      <c r="AX41" s="179"/>
      <c r="AY41" s="179"/>
      <c r="AZ41" s="179"/>
      <c r="BA41" s="379"/>
    </row>
    <row r="42" spans="3:56" ht="13.5" customHeight="1">
      <c r="C42" s="35"/>
      <c r="D42" s="535" t="str">
        <f>"　　　"&amp;(入力シート!T75) &amp;"  "&amp; (入力シート!X75)</f>
        <v xml:space="preserve">　　　  </v>
      </c>
      <c r="E42" s="535"/>
      <c r="F42" s="535"/>
      <c r="G42" s="535"/>
      <c r="H42" s="535"/>
      <c r="I42" s="535"/>
      <c r="J42" s="535"/>
      <c r="K42" s="535"/>
      <c r="L42" s="536"/>
      <c r="M42" s="343" t="str">
        <f>IF(ISNA(VLOOKUP(A8,入力シート!$B$75:$AQ$78,35,FALSE)),"",VLOOKUP(A8,入力シート!$B$75:$AQ$78,35,FALSE))</f>
        <v/>
      </c>
      <c r="N42" s="344"/>
      <c r="O42" s="344"/>
      <c r="P42" s="345"/>
      <c r="Q42" s="346" t="str">
        <f>IF(M42="","","備考欄・別添報告書参照")</f>
        <v/>
      </c>
      <c r="R42" s="179"/>
      <c r="S42" s="179"/>
      <c r="T42" s="179"/>
      <c r="U42" s="179"/>
      <c r="V42" s="179"/>
      <c r="W42" s="347"/>
      <c r="X42" s="343" t="str">
        <f>IFERROR(_xlfn.IFS($BC$47="1",(M42-入力シート!AR75)/2*$BC$8*2,$BC$47="2",(M42-入力シート!AR75)/2*$BC$8,$BC$47="3",(M42-入力シート!AR75)*$BC$8,$BC$47="4",(M42-入力シート!AR75)*$BC$8),"")</f>
        <v/>
      </c>
      <c r="Y42" s="344"/>
      <c r="Z42" s="344"/>
      <c r="AA42" s="345"/>
      <c r="AB42" s="343" t="str">
        <f t="shared" si="3"/>
        <v/>
      </c>
      <c r="AC42" s="344"/>
      <c r="AD42" s="344"/>
      <c r="AE42" s="345"/>
      <c r="AF42" s="446"/>
      <c r="AG42" s="447"/>
      <c r="AH42" s="447"/>
      <c r="AI42" s="448"/>
      <c r="AJ42" s="340" t="s">
        <v>103</v>
      </c>
      <c r="AK42" s="341">
        <f>VLOOKUP(A8,入力シート!$B$75:$AI$78,27,0)</f>
        <v>0</v>
      </c>
      <c r="AL42" s="341"/>
      <c r="AM42" s="341"/>
      <c r="AN42" s="341"/>
      <c r="AO42" s="342" t="s">
        <v>104</v>
      </c>
      <c r="AP42" s="341">
        <f>VLOOKUP(A8,入力シート!$B$75:$AI$78,31,0)</f>
        <v>0</v>
      </c>
      <c r="AQ42" s="341"/>
      <c r="AR42" s="341"/>
      <c r="AS42" s="341"/>
      <c r="AT42" s="3"/>
      <c r="AU42" s="3"/>
      <c r="AV42" s="3"/>
      <c r="AW42" s="3"/>
      <c r="AX42" s="3"/>
      <c r="AY42" s="3"/>
      <c r="AZ42" s="3"/>
      <c r="BA42" s="41"/>
    </row>
    <row r="43" spans="3:56" ht="13.5" customHeight="1">
      <c r="C43" s="35"/>
      <c r="D43" s="535" t="str">
        <f>"　　　"&amp;(入力シート!T76) &amp;"  "&amp; (入力シート!X76)</f>
        <v xml:space="preserve">　　　  </v>
      </c>
      <c r="E43" s="535"/>
      <c r="F43" s="535"/>
      <c r="G43" s="535"/>
      <c r="H43" s="535"/>
      <c r="I43" s="535"/>
      <c r="J43" s="535"/>
      <c r="K43" s="535"/>
      <c r="L43" s="536"/>
      <c r="M43" s="343" t="str">
        <f>IF(ISNA(VLOOKUP(A9,入力シート!$B$75:$AQ$78,35,FALSE)),"",VLOOKUP(A9,入力シート!$B$75:$AQ$78,35,FALSE))</f>
        <v/>
      </c>
      <c r="N43" s="344"/>
      <c r="O43" s="344"/>
      <c r="P43" s="345"/>
      <c r="Q43" s="346" t="str">
        <f t="shared" ref="Q43:Q45" si="17">IF(M43="","","備考欄・別添報告書参照")</f>
        <v/>
      </c>
      <c r="R43" s="179"/>
      <c r="S43" s="179"/>
      <c r="T43" s="179"/>
      <c r="U43" s="179"/>
      <c r="V43" s="179"/>
      <c r="W43" s="347"/>
      <c r="X43" s="343" t="str">
        <f>IFERROR(_xlfn.IFS($BC$47="1",(M43-入力シート!AR76)/2*$BC$8*2,$BC$47="2",(M43-入力シート!AR76)/2*$BC$8,$BC$47="3",(M43-入力シート!AR76)*$BC$8,$BC$47="4",(M43-入力シート!AR76)*$BC$8),"")</f>
        <v/>
      </c>
      <c r="Y43" s="344"/>
      <c r="Z43" s="344"/>
      <c r="AA43" s="345"/>
      <c r="AB43" s="343" t="str">
        <f t="shared" si="3"/>
        <v/>
      </c>
      <c r="AC43" s="344"/>
      <c r="AD43" s="344"/>
      <c r="AE43" s="345"/>
      <c r="AF43" s="446"/>
      <c r="AG43" s="447"/>
      <c r="AH43" s="447"/>
      <c r="AI43" s="448"/>
      <c r="AJ43" s="340"/>
      <c r="AK43" s="341">
        <f>VLOOKUP(A9,入力シート!$B$75:$AI$78,27,0)</f>
        <v>0</v>
      </c>
      <c r="AL43" s="341"/>
      <c r="AM43" s="341"/>
      <c r="AN43" s="341"/>
      <c r="AO43" s="342"/>
      <c r="AP43" s="341">
        <f>VLOOKUP(A9,入力シート!$B$75:$AI$78,31,0)</f>
        <v>0</v>
      </c>
      <c r="AQ43" s="341"/>
      <c r="AR43" s="341"/>
      <c r="AS43" s="341"/>
      <c r="AT43" s="3"/>
      <c r="AU43" s="3"/>
      <c r="AV43" s="3"/>
      <c r="AW43" s="3"/>
      <c r="AX43" s="3"/>
      <c r="AY43" s="3"/>
      <c r="AZ43" s="3"/>
      <c r="BA43" s="41"/>
    </row>
    <row r="44" spans="3:56" ht="13.5" customHeight="1">
      <c r="C44" s="35"/>
      <c r="D44" s="535" t="str">
        <f>"　　　"&amp;(入力シート!T77) &amp;"  "&amp; (入力シート!X77)</f>
        <v xml:space="preserve">　　　  </v>
      </c>
      <c r="E44" s="535"/>
      <c r="F44" s="535"/>
      <c r="G44" s="535"/>
      <c r="H44" s="535"/>
      <c r="I44" s="535"/>
      <c r="J44" s="535"/>
      <c r="K44" s="535"/>
      <c r="L44" s="536"/>
      <c r="M44" s="343" t="str">
        <f>IF(ISNA(VLOOKUP(A10,入力シート!$B$75:$AQ$78,35,FALSE)),"",VLOOKUP(A10,入力シート!$B$75:$AQ$78,35,FALSE))</f>
        <v/>
      </c>
      <c r="N44" s="344"/>
      <c r="O44" s="344"/>
      <c r="P44" s="345"/>
      <c r="Q44" s="346" t="str">
        <f t="shared" si="17"/>
        <v/>
      </c>
      <c r="R44" s="179"/>
      <c r="S44" s="179"/>
      <c r="T44" s="179"/>
      <c r="U44" s="179"/>
      <c r="V44" s="179"/>
      <c r="W44" s="347"/>
      <c r="X44" s="343" t="str">
        <f>IFERROR(_xlfn.IFS($BC$47="1",(M44-入力シート!AR77)/2*$BC$8*2,$BC$47="2",(M44-入力シート!AR77)/2*$BC$8,$BC$47="3",(M44-入力シート!AR77)*$BC$8,$BC$47="4",(M44-入力シート!AR77)*$BC$8),"")</f>
        <v/>
      </c>
      <c r="Y44" s="344"/>
      <c r="Z44" s="344"/>
      <c r="AA44" s="345"/>
      <c r="AB44" s="343" t="str">
        <f t="shared" si="3"/>
        <v/>
      </c>
      <c r="AC44" s="344"/>
      <c r="AD44" s="344"/>
      <c r="AE44" s="345"/>
      <c r="AF44" s="446"/>
      <c r="AG44" s="447"/>
      <c r="AH44" s="447"/>
      <c r="AI44" s="448"/>
      <c r="AJ44" s="340"/>
      <c r="AK44" s="341">
        <f>VLOOKUP(A10,入力シート!$B$75:$AI$78,27,0)</f>
        <v>0</v>
      </c>
      <c r="AL44" s="341"/>
      <c r="AM44" s="341"/>
      <c r="AN44" s="341"/>
      <c r="AO44" s="342"/>
      <c r="AP44" s="341">
        <f>VLOOKUP(A10,入力シート!$B$75:$AI$78,31,0)</f>
        <v>0</v>
      </c>
      <c r="AQ44" s="341"/>
      <c r="AR44" s="341"/>
      <c r="AS44" s="341"/>
      <c r="AT44" s="3"/>
      <c r="AU44" s="3"/>
      <c r="AV44" s="3"/>
      <c r="AW44" s="3"/>
      <c r="AX44" s="3"/>
      <c r="AY44" s="3"/>
      <c r="AZ44" s="3"/>
      <c r="BA44" s="41"/>
    </row>
    <row r="45" spans="3:56" ht="13.5" customHeight="1">
      <c r="C45" s="35"/>
      <c r="D45" s="535" t="str">
        <f>"　　　"&amp;(入力シート!T78) &amp;"  "&amp; (入力シート!X78)</f>
        <v xml:space="preserve">　　　  </v>
      </c>
      <c r="E45" s="535"/>
      <c r="F45" s="535"/>
      <c r="G45" s="535"/>
      <c r="H45" s="535"/>
      <c r="I45" s="535"/>
      <c r="J45" s="535"/>
      <c r="K45" s="535"/>
      <c r="L45" s="536"/>
      <c r="M45" s="343" t="str">
        <f>IF(ISNA(VLOOKUP(A11,入力シート!$B$75:$AQ$78,35,FALSE)),"",VLOOKUP(A11,入力シート!$B$75:$AQ$78,35,FALSE))</f>
        <v/>
      </c>
      <c r="N45" s="344"/>
      <c r="O45" s="344"/>
      <c r="P45" s="345"/>
      <c r="Q45" s="346" t="str">
        <f t="shared" si="17"/>
        <v/>
      </c>
      <c r="R45" s="179"/>
      <c r="S45" s="179"/>
      <c r="T45" s="179"/>
      <c r="U45" s="179"/>
      <c r="V45" s="179"/>
      <c r="W45" s="347"/>
      <c r="X45" s="343" t="str">
        <f>IFERROR(_xlfn.IFS($BC$47="1",(M45-入力シート!AR78)/2*$BC$8*2,$BC$47="2",(M45-入力シート!AR78)/2*$BC$8,$BC$47="3",(M45-入力シート!AR78)*$BC$8,$BC$47="4",(M45-入力シート!AR78)*$BC$8),"")</f>
        <v/>
      </c>
      <c r="Y45" s="344"/>
      <c r="Z45" s="344"/>
      <c r="AA45" s="345"/>
      <c r="AB45" s="343" t="str">
        <f t="shared" si="3"/>
        <v/>
      </c>
      <c r="AC45" s="344"/>
      <c r="AD45" s="344"/>
      <c r="AE45" s="345"/>
      <c r="AF45" s="446"/>
      <c r="AG45" s="447"/>
      <c r="AH45" s="447"/>
      <c r="AI45" s="448"/>
      <c r="AJ45" s="340"/>
      <c r="AK45" s="341">
        <f>VLOOKUP(A11,入力シート!$B$75:$AI$78,27,0)</f>
        <v>0</v>
      </c>
      <c r="AL45" s="341"/>
      <c r="AM45" s="341"/>
      <c r="AN45" s="341"/>
      <c r="AO45" s="342"/>
      <c r="AP45" s="341">
        <f>VLOOKUP(A11,入力シート!$B$75:$AI$78,31,0)</f>
        <v>0</v>
      </c>
      <c r="AQ45" s="341"/>
      <c r="AR45" s="341"/>
      <c r="AS45" s="341"/>
      <c r="AT45" s="3"/>
      <c r="AU45" s="3"/>
      <c r="AV45" s="3"/>
      <c r="AW45" s="3"/>
      <c r="AX45" s="3"/>
      <c r="AY45" s="3"/>
      <c r="AZ45" s="3"/>
      <c r="BA45" s="41"/>
    </row>
    <row r="46" spans="3:56" ht="13.5" customHeight="1">
      <c r="C46" s="42"/>
      <c r="D46" s="533"/>
      <c r="E46" s="533"/>
      <c r="F46" s="533"/>
      <c r="G46" s="533"/>
      <c r="H46" s="533"/>
      <c r="I46" s="533"/>
      <c r="J46" s="533"/>
      <c r="K46" s="533"/>
      <c r="L46" s="534"/>
      <c r="M46" s="440"/>
      <c r="N46" s="441"/>
      <c r="O46" s="441"/>
      <c r="P46" s="442"/>
      <c r="Q46" s="348"/>
      <c r="R46" s="349"/>
      <c r="S46" s="349"/>
      <c r="T46" s="349"/>
      <c r="U46" s="349"/>
      <c r="V46" s="349"/>
      <c r="W46" s="350"/>
      <c r="X46" s="354"/>
      <c r="Y46" s="355"/>
      <c r="Z46" s="355"/>
      <c r="AA46" s="356"/>
      <c r="AB46" s="354"/>
      <c r="AC46" s="355"/>
      <c r="AD46" s="355"/>
      <c r="AE46" s="356"/>
      <c r="AF46" s="449"/>
      <c r="AG46" s="450"/>
      <c r="AH46" s="450"/>
      <c r="AI46" s="451"/>
      <c r="AJ46" s="43"/>
      <c r="AK46" s="43"/>
      <c r="AL46" s="43"/>
      <c r="AM46" s="43"/>
      <c r="AN46" s="44"/>
      <c r="AO46" s="44"/>
      <c r="AP46" s="44"/>
      <c r="AQ46" s="44"/>
      <c r="AR46" s="44"/>
      <c r="AS46" s="44"/>
      <c r="AT46" s="44"/>
      <c r="AU46" s="44"/>
      <c r="AV46" s="44"/>
      <c r="AW46" s="44"/>
      <c r="AX46" s="44"/>
      <c r="AY46" s="44"/>
      <c r="AZ46" s="44"/>
      <c r="BA46" s="45"/>
    </row>
    <row r="47" spans="3:56" ht="15.75" customHeight="1">
      <c r="C47" s="527" t="s">
        <v>208</v>
      </c>
      <c r="D47" s="528"/>
      <c r="E47" s="528"/>
      <c r="F47" s="528"/>
      <c r="G47" s="528"/>
      <c r="H47" s="528"/>
      <c r="I47" s="528"/>
      <c r="J47" s="528"/>
      <c r="K47" s="528"/>
      <c r="L47" s="529"/>
      <c r="M47" s="423">
        <f>SUM(M8:P46)</f>
        <v>0</v>
      </c>
      <c r="N47" s="424"/>
      <c r="O47" s="424"/>
      <c r="P47" s="425"/>
      <c r="Q47" s="530"/>
      <c r="R47" s="531"/>
      <c r="S47" s="531"/>
      <c r="T47" s="531"/>
      <c r="U47" s="531"/>
      <c r="V47" s="531"/>
      <c r="W47" s="532"/>
      <c r="X47" s="426">
        <f>IF(SUM(入力シート!O21,入力シート!S61)&gt;入力シート!$T$12,入力シート!$T$12,SUM(入力シート!O21,入力シート!S61))</f>
        <v>0</v>
      </c>
      <c r="Y47" s="427"/>
      <c r="Z47" s="427"/>
      <c r="AA47" s="428"/>
      <c r="AB47" s="452">
        <f>_xlfn.IFS(BC47="1",M47-2000000,BC47="2",M47-X47,BC47="3",M47-2000000,BC47="4",M47-X47)</f>
        <v>0</v>
      </c>
      <c r="AC47" s="453"/>
      <c r="AD47" s="453"/>
      <c r="AE47" s="454"/>
      <c r="AF47" s="455"/>
      <c r="AG47" s="456"/>
      <c r="AH47" s="456"/>
      <c r="AI47" s="457"/>
      <c r="AJ47" s="443"/>
      <c r="AK47" s="444"/>
      <c r="AL47" s="444"/>
      <c r="AM47" s="444"/>
      <c r="AN47" s="444"/>
      <c r="AO47" s="444"/>
      <c r="AP47" s="444"/>
      <c r="AQ47" s="444"/>
      <c r="AR47" s="444"/>
      <c r="AS47" s="444"/>
      <c r="AT47" s="444"/>
      <c r="AU47" s="444"/>
      <c r="AV47" s="444"/>
      <c r="AW47" s="444"/>
      <c r="AX47" s="444"/>
      <c r="AY47" s="444"/>
      <c r="AZ47" s="444"/>
      <c r="BA47" s="445"/>
      <c r="BC47" s="32" t="str">
        <f>_xlfn.IFS(AND(入力シート!BC15="50％",SUM(入力シート!O21,入力シート!S61)&gt;=2000000),"1",AND(入力シート!BC15="50％",SUM(入力シート!O21,入力シート!S61)&lt;2000000),"2",AND(入力シート!BC15="100％",SUM(入力シート!O21,入力シート!S61)&gt;=2000000),"3",AND(入力シート!BC15="100％",SUM(入力シート!O21,入力シート!S61)&lt;2000000),"4")</f>
        <v>2</v>
      </c>
      <c r="BD47" s="32" t="s">
        <v>209</v>
      </c>
    </row>
    <row r="48" spans="3:56" ht="17.25" customHeight="1" thickBot="1">
      <c r="C48" s="46"/>
      <c r="D48" s="46"/>
      <c r="E48" s="46"/>
      <c r="F48" s="46"/>
      <c r="G48" s="46"/>
      <c r="H48" s="46"/>
      <c r="I48" s="46"/>
      <c r="J48" s="46"/>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row>
    <row r="49" spans="2:54" ht="15" customHeight="1" thickBot="1">
      <c r="B49" s="32" t="s">
        <v>210</v>
      </c>
      <c r="T49" s="48"/>
      <c r="U49" s="48"/>
      <c r="V49" s="48"/>
      <c r="W49" s="48"/>
      <c r="X49" s="438" t="s">
        <v>211</v>
      </c>
      <c r="Y49" s="436"/>
      <c r="Z49" s="436"/>
      <c r="AA49" s="436"/>
      <c r="AB49" s="435" t="str">
        <f>IF(入力シート!T13=0,"0",入力シート!T13)</f>
        <v>0</v>
      </c>
      <c r="AC49" s="436"/>
      <c r="AD49" s="49" t="s">
        <v>212</v>
      </c>
      <c r="AE49" s="50"/>
      <c r="AF49" s="434" t="s">
        <v>213</v>
      </c>
      <c r="AG49" s="434"/>
      <c r="AH49" s="434"/>
      <c r="AI49" s="434"/>
      <c r="AJ49" s="439" t="str">
        <f>IF(入力シート!T14=0,"0",入力シート!T14)</f>
        <v>0</v>
      </c>
      <c r="AK49" s="434"/>
      <c r="AL49" s="51" t="s">
        <v>212</v>
      </c>
      <c r="AM49" s="51"/>
      <c r="AN49" s="439" t="s">
        <v>214</v>
      </c>
      <c r="AO49" s="434"/>
      <c r="AP49" s="434"/>
      <c r="AQ49" s="434"/>
      <c r="AR49" s="434"/>
      <c r="AS49" s="434"/>
      <c r="AT49" s="434"/>
      <c r="AU49" s="434"/>
      <c r="AV49" s="434"/>
      <c r="AW49" s="434"/>
      <c r="AX49" s="434"/>
      <c r="AY49" s="435" t="str">
        <f>IF(入力シート!AI14=0,"0",入力シート!AI14)</f>
        <v>0</v>
      </c>
      <c r="AZ49" s="436"/>
      <c r="BA49" s="52" t="s">
        <v>212</v>
      </c>
    </row>
    <row r="50" spans="2:54" ht="15" customHeight="1" thickBot="1">
      <c r="T50" s="48"/>
      <c r="U50" s="48"/>
      <c r="V50" s="48"/>
      <c r="W50" s="48"/>
      <c r="X50" s="34"/>
      <c r="Y50" s="34"/>
      <c r="Z50" s="34"/>
      <c r="AA50" s="34"/>
      <c r="AB50" s="34"/>
      <c r="AC50" s="34"/>
      <c r="AE50" s="48"/>
      <c r="AF50" s="433" t="s">
        <v>215</v>
      </c>
      <c r="AG50" s="434"/>
      <c r="AH50" s="434"/>
      <c r="AI50" s="434"/>
      <c r="AJ50" s="434"/>
      <c r="AK50" s="434"/>
      <c r="AL50" s="434"/>
      <c r="AM50" s="434"/>
      <c r="AN50" s="434"/>
      <c r="AO50" s="434"/>
      <c r="AP50" s="434"/>
      <c r="AQ50" s="434"/>
      <c r="AR50" s="434"/>
      <c r="AS50" s="434"/>
      <c r="AT50" s="434"/>
      <c r="AU50" s="434"/>
      <c r="AV50" s="434"/>
      <c r="AW50" s="434"/>
      <c r="AX50" s="434"/>
      <c r="AY50" s="435" t="str">
        <f>IF(入力シート!T15=0,"0",入力シート!T15)</f>
        <v>0</v>
      </c>
      <c r="AZ50" s="436"/>
      <c r="BA50" s="52" t="s">
        <v>212</v>
      </c>
    </row>
    <row r="51" spans="2:54" ht="4.5" customHeight="1"/>
    <row r="52" spans="2:54" ht="13.5" customHeight="1">
      <c r="C52" s="437" t="s">
        <v>216</v>
      </c>
      <c r="D52" s="437"/>
      <c r="E52" s="437"/>
      <c r="F52" s="437"/>
      <c r="G52" s="437"/>
      <c r="H52" s="437"/>
      <c r="I52" s="437"/>
      <c r="J52" s="437"/>
      <c r="K52" s="437"/>
      <c r="L52" s="437"/>
      <c r="M52" s="437"/>
      <c r="N52" s="437"/>
      <c r="O52" s="437"/>
      <c r="P52" s="437"/>
      <c r="Q52" s="437"/>
      <c r="R52" s="437"/>
      <c r="S52" s="437"/>
      <c r="T52" s="437"/>
      <c r="U52" s="437"/>
      <c r="V52" s="437"/>
      <c r="W52" s="437"/>
      <c r="X52" s="437"/>
      <c r="Y52" s="437"/>
      <c r="Z52" s="437"/>
      <c r="AA52" s="437"/>
      <c r="AB52" s="437"/>
      <c r="AC52" s="437"/>
      <c r="AD52" s="437"/>
      <c r="AE52" s="437"/>
      <c r="AF52" s="437"/>
      <c r="AG52" s="437"/>
      <c r="AH52" s="437"/>
      <c r="AI52" s="437"/>
      <c r="AJ52" s="437"/>
      <c r="AK52" s="437"/>
      <c r="AL52" s="437"/>
      <c r="AM52" s="437"/>
      <c r="AN52" s="437"/>
      <c r="AO52" s="437"/>
      <c r="AP52" s="437"/>
      <c r="AQ52" s="437"/>
      <c r="AR52" s="437"/>
      <c r="AS52" s="437"/>
      <c r="AT52" s="437"/>
      <c r="AU52" s="437"/>
      <c r="AV52" s="437"/>
      <c r="AW52" s="437"/>
      <c r="AX52" s="437"/>
      <c r="AY52" s="437"/>
      <c r="AZ52" s="437"/>
      <c r="BA52" s="437"/>
      <c r="BB52" s="437"/>
    </row>
    <row r="53" spans="2:54" ht="4.5" customHeight="1"/>
    <row r="54" spans="2:54" ht="5.25" customHeight="1">
      <c r="C54" s="46"/>
      <c r="D54" s="46"/>
      <c r="E54" s="46"/>
      <c r="F54" s="46"/>
      <c r="G54" s="46"/>
      <c r="H54" s="46"/>
      <c r="I54" s="46"/>
      <c r="J54" s="46"/>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row>
    <row r="55" spans="2:54" ht="4.5" customHeight="1"/>
    <row r="56" spans="2:54" ht="15" customHeight="1">
      <c r="B56" s="32" t="s">
        <v>217</v>
      </c>
    </row>
    <row r="57" spans="2:54" ht="4.5" customHeight="1" thickBot="1"/>
    <row r="58" spans="2:54" ht="50.1" customHeight="1">
      <c r="C58" s="429" t="s">
        <v>218</v>
      </c>
      <c r="D58" s="430"/>
      <c r="E58" s="430"/>
      <c r="F58" s="430"/>
      <c r="G58" s="430"/>
      <c r="H58" s="430"/>
      <c r="I58" s="430"/>
      <c r="J58" s="430"/>
      <c r="K58" s="430"/>
      <c r="L58" s="430"/>
      <c r="M58" s="431">
        <f>入力シート!L83</f>
        <v>0</v>
      </c>
      <c r="N58" s="431"/>
      <c r="O58" s="431"/>
      <c r="P58" s="431"/>
      <c r="Q58" s="431"/>
      <c r="R58" s="431"/>
      <c r="S58" s="431"/>
      <c r="T58" s="431"/>
      <c r="U58" s="431"/>
      <c r="V58" s="431"/>
      <c r="W58" s="431"/>
      <c r="X58" s="431"/>
      <c r="Y58" s="431"/>
      <c r="Z58" s="431"/>
      <c r="AA58" s="431"/>
      <c r="AB58" s="431"/>
      <c r="AC58" s="431"/>
      <c r="AD58" s="431"/>
      <c r="AE58" s="431"/>
      <c r="AF58" s="431"/>
      <c r="AG58" s="431"/>
      <c r="AH58" s="431"/>
      <c r="AI58" s="431"/>
      <c r="AJ58" s="431"/>
      <c r="AK58" s="431"/>
      <c r="AL58" s="431"/>
      <c r="AM58" s="431"/>
      <c r="AN58" s="431"/>
      <c r="AO58" s="431"/>
      <c r="AP58" s="431"/>
      <c r="AQ58" s="431"/>
      <c r="AR58" s="431"/>
      <c r="AS58" s="431"/>
      <c r="AT58" s="431"/>
      <c r="AU58" s="431"/>
      <c r="AV58" s="431"/>
      <c r="AW58" s="431"/>
      <c r="AX58" s="431"/>
      <c r="AY58" s="431"/>
      <c r="AZ58" s="431"/>
      <c r="BA58" s="432"/>
    </row>
    <row r="59" spans="2:54" ht="50.1" customHeight="1" thickBot="1">
      <c r="C59" s="539" t="s">
        <v>219</v>
      </c>
      <c r="D59" s="540"/>
      <c r="E59" s="540"/>
      <c r="F59" s="540"/>
      <c r="G59" s="540"/>
      <c r="H59" s="540"/>
      <c r="I59" s="540"/>
      <c r="J59" s="540"/>
      <c r="K59" s="540"/>
      <c r="L59" s="540"/>
      <c r="M59" s="541">
        <f>入力シート!L84</f>
        <v>0</v>
      </c>
      <c r="N59" s="541"/>
      <c r="O59" s="541"/>
      <c r="P59" s="541"/>
      <c r="Q59" s="541"/>
      <c r="R59" s="541"/>
      <c r="S59" s="541"/>
      <c r="T59" s="541"/>
      <c r="U59" s="541"/>
      <c r="V59" s="541"/>
      <c r="W59" s="541"/>
      <c r="X59" s="541"/>
      <c r="Y59" s="541"/>
      <c r="Z59" s="541"/>
      <c r="AA59" s="541"/>
      <c r="AB59" s="541"/>
      <c r="AC59" s="541"/>
      <c r="AD59" s="541"/>
      <c r="AE59" s="541"/>
      <c r="AF59" s="541"/>
      <c r="AG59" s="541"/>
      <c r="AH59" s="541"/>
      <c r="AI59" s="541"/>
      <c r="AJ59" s="541"/>
      <c r="AK59" s="541"/>
      <c r="AL59" s="541"/>
      <c r="AM59" s="541"/>
      <c r="AN59" s="541"/>
      <c r="AO59" s="541"/>
      <c r="AP59" s="541"/>
      <c r="AQ59" s="541"/>
      <c r="AR59" s="541"/>
      <c r="AS59" s="541"/>
      <c r="AT59" s="541"/>
      <c r="AU59" s="541"/>
      <c r="AV59" s="541"/>
      <c r="AW59" s="541"/>
      <c r="AX59" s="541"/>
      <c r="AY59" s="541"/>
      <c r="AZ59" s="541"/>
      <c r="BA59" s="542"/>
    </row>
    <row r="60" spans="2:54" ht="6.75" customHeight="1"/>
    <row r="61" spans="2:54" ht="15" customHeight="1">
      <c r="B61" s="32" t="s">
        <v>220</v>
      </c>
    </row>
    <row r="62" spans="2:54" ht="5.25" customHeight="1" thickBot="1"/>
    <row r="63" spans="2:54" ht="15.95" customHeight="1">
      <c r="C63" s="388" t="s">
        <v>221</v>
      </c>
      <c r="D63" s="389"/>
      <c r="E63" s="389"/>
      <c r="F63" s="389"/>
      <c r="G63" s="389"/>
      <c r="H63" s="389"/>
      <c r="I63" s="389"/>
      <c r="J63" s="389"/>
      <c r="K63" s="389"/>
      <c r="L63" s="389"/>
      <c r="M63" s="389"/>
      <c r="N63" s="389"/>
      <c r="O63" s="389"/>
      <c r="P63" s="389"/>
      <c r="Q63" s="389"/>
      <c r="R63" s="389"/>
      <c r="S63" s="389"/>
      <c r="T63" s="389"/>
      <c r="U63" s="389"/>
      <c r="V63" s="389"/>
      <c r="W63" s="390"/>
      <c r="X63" s="389" t="s">
        <v>222</v>
      </c>
      <c r="Y63" s="389"/>
      <c r="Z63" s="389"/>
      <c r="AA63" s="389"/>
      <c r="AB63" s="389"/>
      <c r="AC63" s="389"/>
      <c r="AD63" s="389"/>
      <c r="AE63" s="389"/>
      <c r="AF63" s="389"/>
      <c r="AG63" s="389"/>
      <c r="AH63" s="389"/>
      <c r="AI63" s="389"/>
      <c r="AJ63" s="389"/>
      <c r="AK63" s="389"/>
      <c r="AL63" s="389"/>
      <c r="AM63" s="389"/>
      <c r="AN63" s="389"/>
      <c r="AO63" s="389"/>
      <c r="AP63" s="389"/>
      <c r="AQ63" s="389"/>
      <c r="AR63" s="508"/>
      <c r="AS63" s="388" t="s">
        <v>223</v>
      </c>
      <c r="AT63" s="389"/>
      <c r="AU63" s="389"/>
      <c r="AV63" s="389"/>
      <c r="AW63" s="389"/>
      <c r="AX63" s="389"/>
      <c r="AY63" s="389"/>
      <c r="AZ63" s="389"/>
      <c r="BA63" s="508"/>
    </row>
    <row r="64" spans="2:54" ht="15.95" customHeight="1" thickBot="1">
      <c r="C64" s="543" t="s">
        <v>224</v>
      </c>
      <c r="D64" s="544"/>
      <c r="E64" s="544"/>
      <c r="F64" s="544"/>
      <c r="G64" s="544"/>
      <c r="H64" s="544"/>
      <c r="I64" s="544"/>
      <c r="J64" s="544"/>
      <c r="K64" s="544"/>
      <c r="L64" s="544"/>
      <c r="M64" s="544"/>
      <c r="N64" s="544"/>
      <c r="O64" s="544"/>
      <c r="P64" s="545"/>
      <c r="Q64" s="544" t="s">
        <v>225</v>
      </c>
      <c r="R64" s="544"/>
      <c r="S64" s="544"/>
      <c r="T64" s="544"/>
      <c r="U64" s="544"/>
      <c r="V64" s="544"/>
      <c r="W64" s="545"/>
      <c r="X64" s="544" t="s">
        <v>224</v>
      </c>
      <c r="Y64" s="544"/>
      <c r="Z64" s="544"/>
      <c r="AA64" s="544"/>
      <c r="AB64" s="544"/>
      <c r="AC64" s="544"/>
      <c r="AD64" s="544"/>
      <c r="AE64" s="544"/>
      <c r="AF64" s="544"/>
      <c r="AG64" s="544"/>
      <c r="AH64" s="544"/>
      <c r="AI64" s="544"/>
      <c r="AJ64" s="544"/>
      <c r="AK64" s="545"/>
      <c r="AL64" s="544" t="s">
        <v>225</v>
      </c>
      <c r="AM64" s="544"/>
      <c r="AN64" s="544"/>
      <c r="AO64" s="544"/>
      <c r="AP64" s="544"/>
      <c r="AQ64" s="544"/>
      <c r="AR64" s="546"/>
      <c r="AS64" s="547"/>
      <c r="AT64" s="548"/>
      <c r="AU64" s="548"/>
      <c r="AV64" s="548"/>
      <c r="AW64" s="548"/>
      <c r="AX64" s="548"/>
      <c r="AY64" s="548"/>
      <c r="AZ64" s="548"/>
      <c r="BA64" s="549"/>
    </row>
    <row r="65" spans="2:53" ht="17.100000000000001" customHeight="1">
      <c r="C65" s="563" t="s">
        <v>226</v>
      </c>
      <c r="D65" s="566" t="s">
        <v>227</v>
      </c>
      <c r="E65" s="523"/>
      <c r="F65" s="523"/>
      <c r="G65" s="523"/>
      <c r="H65" s="523"/>
      <c r="I65" s="523"/>
      <c r="J65" s="523"/>
      <c r="K65" s="523"/>
      <c r="L65" s="523"/>
      <c r="M65" s="523"/>
      <c r="N65" s="523"/>
      <c r="O65" s="523"/>
      <c r="P65" s="524"/>
      <c r="Q65" s="567"/>
      <c r="R65" s="537"/>
      <c r="S65" s="537"/>
      <c r="T65" s="537"/>
      <c r="U65" s="537"/>
      <c r="V65" s="537"/>
      <c r="W65" s="568"/>
      <c r="X65" s="523" t="s">
        <v>228</v>
      </c>
      <c r="Y65" s="523"/>
      <c r="Z65" s="523"/>
      <c r="AA65" s="523"/>
      <c r="AB65" s="523"/>
      <c r="AC65" s="523"/>
      <c r="AD65" s="523"/>
      <c r="AE65" s="523"/>
      <c r="AF65" s="523"/>
      <c r="AG65" s="523"/>
      <c r="AH65" s="523"/>
      <c r="AI65" s="523"/>
      <c r="AJ65" s="523"/>
      <c r="AK65" s="524"/>
      <c r="AL65" s="537"/>
      <c r="AM65" s="537"/>
      <c r="AN65" s="537"/>
      <c r="AO65" s="537"/>
      <c r="AP65" s="537"/>
      <c r="AQ65" s="537"/>
      <c r="AR65" s="538"/>
      <c r="AS65" s="550"/>
      <c r="AT65" s="550"/>
      <c r="AU65" s="550"/>
      <c r="AV65" s="550"/>
      <c r="AW65" s="550"/>
      <c r="AX65" s="550"/>
      <c r="AY65" s="550"/>
      <c r="AZ65" s="550"/>
      <c r="BA65" s="551"/>
    </row>
    <row r="66" spans="2:53" ht="17.100000000000001" customHeight="1">
      <c r="C66" s="564"/>
      <c r="D66" s="569" t="s">
        <v>229</v>
      </c>
      <c r="E66" s="557"/>
      <c r="F66" s="557"/>
      <c r="G66" s="557"/>
      <c r="H66" s="557"/>
      <c r="I66" s="557"/>
      <c r="J66" s="557"/>
      <c r="K66" s="557"/>
      <c r="L66" s="557"/>
      <c r="M66" s="557"/>
      <c r="N66" s="557"/>
      <c r="O66" s="557"/>
      <c r="P66" s="558"/>
      <c r="Q66" s="570"/>
      <c r="R66" s="555"/>
      <c r="S66" s="555"/>
      <c r="T66" s="555"/>
      <c r="U66" s="555"/>
      <c r="V66" s="555"/>
      <c r="W66" s="556"/>
      <c r="X66" s="557" t="s">
        <v>230</v>
      </c>
      <c r="Y66" s="557"/>
      <c r="Z66" s="557"/>
      <c r="AA66" s="557"/>
      <c r="AB66" s="557"/>
      <c r="AC66" s="557"/>
      <c r="AD66" s="557"/>
      <c r="AE66" s="557"/>
      <c r="AF66" s="557"/>
      <c r="AG66" s="557"/>
      <c r="AH66" s="557"/>
      <c r="AI66" s="557"/>
      <c r="AJ66" s="557"/>
      <c r="AK66" s="558"/>
      <c r="AL66" s="555"/>
      <c r="AM66" s="555"/>
      <c r="AN66" s="555"/>
      <c r="AO66" s="555"/>
      <c r="AP66" s="555"/>
      <c r="AQ66" s="555"/>
      <c r="AR66" s="559"/>
      <c r="AS66" s="550"/>
      <c r="AT66" s="550"/>
      <c r="AU66" s="550"/>
      <c r="AV66" s="550"/>
      <c r="AW66" s="550"/>
      <c r="AX66" s="550"/>
      <c r="AY66" s="550"/>
      <c r="AZ66" s="550"/>
      <c r="BA66" s="551"/>
    </row>
    <row r="67" spans="2:53" ht="17.100000000000001" customHeight="1">
      <c r="C67" s="564"/>
      <c r="D67" s="569" t="s">
        <v>231</v>
      </c>
      <c r="E67" s="557"/>
      <c r="F67" s="557"/>
      <c r="G67" s="557"/>
      <c r="H67" s="557"/>
      <c r="I67" s="557"/>
      <c r="J67" s="557"/>
      <c r="K67" s="557"/>
      <c r="L67" s="557"/>
      <c r="M67" s="557"/>
      <c r="N67" s="557"/>
      <c r="O67" s="557"/>
      <c r="P67" s="558"/>
      <c r="Q67" s="554"/>
      <c r="R67" s="555"/>
      <c r="S67" s="555"/>
      <c r="T67" s="555"/>
      <c r="U67" s="555"/>
      <c r="V67" s="555"/>
      <c r="W67" s="556"/>
      <c r="X67" s="557" t="s">
        <v>232</v>
      </c>
      <c r="Y67" s="557"/>
      <c r="Z67" s="557"/>
      <c r="AA67" s="557"/>
      <c r="AB67" s="557"/>
      <c r="AC67" s="557"/>
      <c r="AD67" s="557"/>
      <c r="AE67" s="557"/>
      <c r="AF67" s="557"/>
      <c r="AG67" s="557"/>
      <c r="AH67" s="557"/>
      <c r="AI67" s="557"/>
      <c r="AJ67" s="557"/>
      <c r="AK67" s="558"/>
      <c r="AL67" s="555"/>
      <c r="AM67" s="555"/>
      <c r="AN67" s="555"/>
      <c r="AO67" s="555"/>
      <c r="AP67" s="555"/>
      <c r="AQ67" s="555"/>
      <c r="AR67" s="559"/>
      <c r="AS67" s="550"/>
      <c r="AT67" s="550"/>
      <c r="AU67" s="550"/>
      <c r="AV67" s="550"/>
      <c r="AW67" s="550"/>
      <c r="AX67" s="550"/>
      <c r="AY67" s="550"/>
      <c r="AZ67" s="550"/>
      <c r="BA67" s="551"/>
    </row>
    <row r="68" spans="2:53" ht="17.100000000000001" customHeight="1" thickBot="1">
      <c r="C68" s="565"/>
      <c r="D68" s="70"/>
      <c r="E68" s="70"/>
      <c r="F68" s="70"/>
      <c r="G68" s="70"/>
      <c r="H68" s="70"/>
      <c r="I68" s="70"/>
      <c r="J68" s="70"/>
      <c r="K68" s="70"/>
      <c r="L68" s="70"/>
      <c r="M68" s="70"/>
      <c r="N68" s="70"/>
      <c r="O68" s="70"/>
      <c r="P68" s="71"/>
      <c r="Q68" s="560"/>
      <c r="R68" s="561"/>
      <c r="S68" s="561"/>
      <c r="T68" s="561"/>
      <c r="U68" s="561"/>
      <c r="V68" s="561"/>
      <c r="W68" s="562"/>
      <c r="X68" s="525"/>
      <c r="Y68" s="525"/>
      <c r="Z68" s="525"/>
      <c r="AA68" s="525"/>
      <c r="AB68" s="525"/>
      <c r="AC68" s="525"/>
      <c r="AD68" s="525"/>
      <c r="AE68" s="525"/>
      <c r="AF68" s="525"/>
      <c r="AG68" s="525"/>
      <c r="AH68" s="525"/>
      <c r="AI68" s="525"/>
      <c r="AJ68" s="525"/>
      <c r="AK68" s="526"/>
      <c r="AL68" s="571"/>
      <c r="AM68" s="561"/>
      <c r="AN68" s="561"/>
      <c r="AO68" s="561"/>
      <c r="AP68" s="561"/>
      <c r="AQ68" s="561"/>
      <c r="AR68" s="572"/>
      <c r="AS68" s="550"/>
      <c r="AT68" s="550"/>
      <c r="AU68" s="550"/>
      <c r="AV68" s="550"/>
      <c r="AW68" s="550"/>
      <c r="AX68" s="550"/>
      <c r="AY68" s="550"/>
      <c r="AZ68" s="550"/>
      <c r="BA68" s="551"/>
    </row>
    <row r="69" spans="2:53" ht="17.100000000000001" customHeight="1">
      <c r="C69" s="489" t="s">
        <v>233</v>
      </c>
      <c r="D69" s="492" t="s">
        <v>227</v>
      </c>
      <c r="E69" s="493"/>
      <c r="F69" s="493"/>
      <c r="G69" s="493"/>
      <c r="H69" s="493"/>
      <c r="I69" s="493"/>
      <c r="J69" s="493"/>
      <c r="K69" s="493"/>
      <c r="L69" s="493"/>
      <c r="M69" s="493"/>
      <c r="N69" s="493"/>
      <c r="O69" s="493"/>
      <c r="P69" s="494"/>
      <c r="Q69" s="495">
        <f>X47</f>
        <v>0</v>
      </c>
      <c r="R69" s="496"/>
      <c r="S69" s="496"/>
      <c r="T69" s="496"/>
      <c r="U69" s="496"/>
      <c r="V69" s="496"/>
      <c r="W69" s="497"/>
      <c r="X69" s="498" t="s">
        <v>230</v>
      </c>
      <c r="Y69" s="498"/>
      <c r="Z69" s="498"/>
      <c r="AA69" s="498"/>
      <c r="AB69" s="498"/>
      <c r="AC69" s="498"/>
      <c r="AD69" s="498"/>
      <c r="AE69" s="498"/>
      <c r="AF69" s="498"/>
      <c r="AG69" s="498"/>
      <c r="AH69" s="498"/>
      <c r="AI69" s="498"/>
      <c r="AJ69" s="498"/>
      <c r="AK69" s="499"/>
      <c r="AL69" s="500">
        <f>SUM(M12:P32)</f>
        <v>0</v>
      </c>
      <c r="AM69" s="500"/>
      <c r="AN69" s="500"/>
      <c r="AO69" s="500"/>
      <c r="AP69" s="500"/>
      <c r="AQ69" s="500"/>
      <c r="AR69" s="501"/>
      <c r="AS69" s="550"/>
      <c r="AT69" s="550"/>
      <c r="AU69" s="550"/>
      <c r="AV69" s="550"/>
      <c r="AW69" s="550"/>
      <c r="AX69" s="550"/>
      <c r="AY69" s="550"/>
      <c r="AZ69" s="550"/>
      <c r="BA69" s="551"/>
    </row>
    <row r="70" spans="2:53" ht="17.100000000000001" customHeight="1">
      <c r="C70" s="490"/>
      <c r="D70" s="502" t="s">
        <v>229</v>
      </c>
      <c r="E70" s="503"/>
      <c r="F70" s="503"/>
      <c r="G70" s="503"/>
      <c r="H70" s="503"/>
      <c r="I70" s="503"/>
      <c r="J70" s="503"/>
      <c r="K70" s="503"/>
      <c r="L70" s="503"/>
      <c r="M70" s="503"/>
      <c r="N70" s="503"/>
      <c r="O70" s="503"/>
      <c r="P70" s="504"/>
      <c r="Q70" s="475">
        <f>AB47</f>
        <v>0</v>
      </c>
      <c r="R70" s="476"/>
      <c r="S70" s="476"/>
      <c r="T70" s="476"/>
      <c r="U70" s="476"/>
      <c r="V70" s="476"/>
      <c r="W70" s="477"/>
      <c r="X70" s="478" t="s">
        <v>232</v>
      </c>
      <c r="Y70" s="478"/>
      <c r="Z70" s="478"/>
      <c r="AA70" s="478"/>
      <c r="AB70" s="478"/>
      <c r="AC70" s="478"/>
      <c r="AD70" s="478"/>
      <c r="AE70" s="478"/>
      <c r="AF70" s="478"/>
      <c r="AG70" s="478"/>
      <c r="AH70" s="478"/>
      <c r="AI70" s="478"/>
      <c r="AJ70" s="478"/>
      <c r="AK70" s="479"/>
      <c r="AL70" s="480">
        <f>SUM(M35:P45)</f>
        <v>0</v>
      </c>
      <c r="AM70" s="480"/>
      <c r="AN70" s="480"/>
      <c r="AO70" s="480"/>
      <c r="AP70" s="480"/>
      <c r="AQ70" s="480"/>
      <c r="AR70" s="481"/>
      <c r="AS70" s="550"/>
      <c r="AT70" s="550"/>
      <c r="AU70" s="550"/>
      <c r="AV70" s="550"/>
      <c r="AW70" s="550"/>
      <c r="AX70" s="550"/>
      <c r="AY70" s="550"/>
      <c r="AZ70" s="550"/>
      <c r="BA70" s="551"/>
    </row>
    <row r="71" spans="2:53" ht="17.100000000000001" customHeight="1">
      <c r="C71" s="490"/>
      <c r="D71" s="502" t="s">
        <v>231</v>
      </c>
      <c r="E71" s="503"/>
      <c r="F71" s="503"/>
      <c r="G71" s="503"/>
      <c r="H71" s="503"/>
      <c r="I71" s="503"/>
      <c r="J71" s="503"/>
      <c r="K71" s="503"/>
      <c r="L71" s="503"/>
      <c r="M71" s="503"/>
      <c r="N71" s="503"/>
      <c r="O71" s="503"/>
      <c r="P71" s="504"/>
      <c r="Q71" s="475">
        <f>AF47</f>
        <v>0</v>
      </c>
      <c r="R71" s="476"/>
      <c r="S71" s="476"/>
      <c r="T71" s="476"/>
      <c r="U71" s="476"/>
      <c r="V71" s="476"/>
      <c r="W71" s="477"/>
      <c r="X71" s="478"/>
      <c r="Y71" s="478"/>
      <c r="Z71" s="478"/>
      <c r="AA71" s="478"/>
      <c r="AB71" s="478"/>
      <c r="AC71" s="478"/>
      <c r="AD71" s="478"/>
      <c r="AE71" s="478"/>
      <c r="AF71" s="478"/>
      <c r="AG71" s="478"/>
      <c r="AH71" s="478"/>
      <c r="AI71" s="478"/>
      <c r="AJ71" s="478"/>
      <c r="AK71" s="479"/>
      <c r="AL71" s="480"/>
      <c r="AM71" s="480"/>
      <c r="AN71" s="480"/>
      <c r="AO71" s="480"/>
      <c r="AP71" s="480"/>
      <c r="AQ71" s="480"/>
      <c r="AR71" s="481"/>
      <c r="AS71" s="550"/>
      <c r="AT71" s="550"/>
      <c r="AU71" s="550"/>
      <c r="AV71" s="550"/>
      <c r="AW71" s="550"/>
      <c r="AX71" s="550"/>
      <c r="AY71" s="550"/>
      <c r="AZ71" s="550"/>
      <c r="BA71" s="551"/>
    </row>
    <row r="72" spans="2:53" ht="17.100000000000001" customHeight="1" thickBot="1">
      <c r="C72" s="491"/>
      <c r="D72" s="53"/>
      <c r="E72" s="53"/>
      <c r="F72" s="53"/>
      <c r="G72" s="53"/>
      <c r="H72" s="53"/>
      <c r="I72" s="53"/>
      <c r="J72" s="53"/>
      <c r="K72" s="53"/>
      <c r="L72" s="53"/>
      <c r="M72" s="53"/>
      <c r="N72" s="53"/>
      <c r="O72" s="53"/>
      <c r="P72" s="54"/>
      <c r="Q72" s="482"/>
      <c r="R72" s="483"/>
      <c r="S72" s="483"/>
      <c r="T72" s="483"/>
      <c r="U72" s="483"/>
      <c r="V72" s="483"/>
      <c r="W72" s="484"/>
      <c r="X72" s="485"/>
      <c r="Y72" s="485"/>
      <c r="Z72" s="485"/>
      <c r="AA72" s="485"/>
      <c r="AB72" s="485"/>
      <c r="AC72" s="485"/>
      <c r="AD72" s="485"/>
      <c r="AE72" s="485"/>
      <c r="AF72" s="485"/>
      <c r="AG72" s="485"/>
      <c r="AH72" s="485"/>
      <c r="AI72" s="485"/>
      <c r="AJ72" s="485"/>
      <c r="AK72" s="486"/>
      <c r="AL72" s="487"/>
      <c r="AM72" s="487"/>
      <c r="AN72" s="487"/>
      <c r="AO72" s="487"/>
      <c r="AP72" s="487"/>
      <c r="AQ72" s="487"/>
      <c r="AR72" s="488"/>
      <c r="AS72" s="552"/>
      <c r="AT72" s="552"/>
      <c r="AU72" s="552"/>
      <c r="AV72" s="552"/>
      <c r="AW72" s="552"/>
      <c r="AX72" s="552"/>
      <c r="AY72" s="552"/>
      <c r="AZ72" s="552"/>
      <c r="BA72" s="553"/>
    </row>
    <row r="73" spans="2:53" ht="15.95" customHeight="1" thickBot="1">
      <c r="C73" s="460" t="s">
        <v>234</v>
      </c>
      <c r="D73" s="461"/>
      <c r="E73" s="461"/>
      <c r="F73" s="461"/>
      <c r="G73" s="461"/>
      <c r="H73" s="461"/>
      <c r="I73" s="461"/>
      <c r="J73" s="461"/>
      <c r="K73" s="461"/>
      <c r="L73" s="461"/>
      <c r="M73" s="461"/>
      <c r="N73" s="461"/>
      <c r="O73" s="461"/>
      <c r="P73" s="505"/>
      <c r="Q73" s="506">
        <f>SUM(Q69:W72)</f>
        <v>0</v>
      </c>
      <c r="R73" s="487"/>
      <c r="S73" s="487"/>
      <c r="T73" s="487"/>
      <c r="U73" s="487"/>
      <c r="V73" s="487"/>
      <c r="W73" s="507"/>
      <c r="X73" s="461" t="s">
        <v>235</v>
      </c>
      <c r="Y73" s="461"/>
      <c r="Z73" s="461"/>
      <c r="AA73" s="461"/>
      <c r="AB73" s="461"/>
      <c r="AC73" s="461"/>
      <c r="AD73" s="461"/>
      <c r="AE73" s="461"/>
      <c r="AF73" s="461"/>
      <c r="AG73" s="461"/>
      <c r="AH73" s="461"/>
      <c r="AI73" s="461"/>
      <c r="AJ73" s="461"/>
      <c r="AK73" s="505"/>
      <c r="AL73" s="487">
        <f>SUM(AL69:AR72)</f>
        <v>0</v>
      </c>
      <c r="AM73" s="487"/>
      <c r="AN73" s="487"/>
      <c r="AO73" s="487"/>
      <c r="AP73" s="487"/>
      <c r="AQ73" s="487"/>
      <c r="AR73" s="488"/>
      <c r="AS73" s="487">
        <f>Q73-AL73</f>
        <v>0</v>
      </c>
      <c r="AT73" s="487"/>
      <c r="AU73" s="487"/>
      <c r="AV73" s="487"/>
      <c r="AW73" s="487"/>
      <c r="AX73" s="487"/>
      <c r="AY73" s="487"/>
      <c r="AZ73" s="487"/>
      <c r="BA73" s="488"/>
    </row>
    <row r="74" spans="2:53" ht="5.25" customHeight="1">
      <c r="C74" s="46"/>
      <c r="D74" s="46"/>
      <c r="E74" s="46"/>
      <c r="F74" s="46"/>
      <c r="G74" s="46"/>
      <c r="H74" s="46"/>
      <c r="I74" s="46"/>
      <c r="J74" s="46"/>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row>
    <row r="75" spans="2:53" ht="15" customHeight="1">
      <c r="B75" s="32" t="s">
        <v>236</v>
      </c>
    </row>
    <row r="76" spans="2:53" ht="4.5" customHeight="1" thickBot="1"/>
    <row r="77" spans="2:53" ht="15" customHeight="1">
      <c r="C77" s="388" t="s">
        <v>237</v>
      </c>
      <c r="D77" s="389"/>
      <c r="E77" s="389"/>
      <c r="F77" s="389"/>
      <c r="G77" s="389"/>
      <c r="H77" s="389"/>
      <c r="I77" s="389"/>
      <c r="J77" s="508"/>
      <c r="K77" s="473">
        <f>入力シート!K92</f>
        <v>0</v>
      </c>
      <c r="L77" s="473"/>
      <c r="M77" s="473"/>
      <c r="N77" s="473"/>
      <c r="O77" s="473"/>
      <c r="P77" s="473"/>
      <c r="Q77" s="473"/>
      <c r="R77" s="473"/>
      <c r="S77" s="473"/>
      <c r="T77" s="473"/>
      <c r="U77" s="473"/>
      <c r="V77" s="473"/>
      <c r="W77" s="473"/>
      <c r="X77" s="473"/>
      <c r="Y77" s="473"/>
      <c r="Z77" s="473"/>
      <c r="AA77" s="473"/>
      <c r="AB77" s="473"/>
      <c r="AC77" s="473"/>
      <c r="AD77" s="473"/>
      <c r="AE77" s="473"/>
      <c r="AF77" s="473"/>
      <c r="AG77" s="473"/>
      <c r="AH77" s="473"/>
      <c r="AI77" s="473"/>
      <c r="AJ77" s="473"/>
      <c r="AK77" s="473"/>
      <c r="AL77" s="473"/>
      <c r="AM77" s="473"/>
      <c r="AN77" s="473"/>
      <c r="AO77" s="473"/>
      <c r="AP77" s="473"/>
      <c r="AQ77" s="473"/>
      <c r="AR77" s="473"/>
      <c r="AS77" s="473"/>
      <c r="AT77" s="473"/>
      <c r="AU77" s="473"/>
      <c r="AV77" s="473"/>
      <c r="AW77" s="473"/>
      <c r="AX77" s="473"/>
      <c r="AY77" s="473"/>
      <c r="AZ77" s="473"/>
      <c r="BA77" s="474"/>
    </row>
    <row r="78" spans="2:53" ht="15" customHeight="1" thickBot="1">
      <c r="C78" s="460" t="s">
        <v>238</v>
      </c>
      <c r="D78" s="461"/>
      <c r="E78" s="461"/>
      <c r="F78" s="461"/>
      <c r="G78" s="461"/>
      <c r="H78" s="461"/>
      <c r="I78" s="461"/>
      <c r="J78" s="462"/>
      <c r="K78" s="74" t="str">
        <f>入力シート!K93</f>
        <v>〒</v>
      </c>
      <c r="L78" s="471">
        <f>入力シート!L93</f>
        <v>0</v>
      </c>
      <c r="M78" s="471"/>
      <c r="N78" s="471"/>
      <c r="O78" s="471"/>
      <c r="P78" s="471"/>
      <c r="Q78" s="471"/>
      <c r="R78" s="471"/>
      <c r="S78" s="471"/>
      <c r="T78" s="471"/>
      <c r="U78" s="471"/>
      <c r="V78" s="471"/>
      <c r="W78" s="471"/>
      <c r="X78" s="471"/>
      <c r="Y78" s="471"/>
      <c r="Z78" s="471"/>
      <c r="AA78" s="471"/>
      <c r="AB78" s="471"/>
      <c r="AC78" s="471"/>
      <c r="AD78" s="471"/>
      <c r="AE78" s="471"/>
      <c r="AF78" s="471"/>
      <c r="AG78" s="471"/>
      <c r="AH78" s="471"/>
      <c r="AI78" s="471"/>
      <c r="AJ78" s="471"/>
      <c r="AK78" s="471"/>
      <c r="AL78" s="471"/>
      <c r="AM78" s="471"/>
      <c r="AN78" s="471"/>
      <c r="AO78" s="471"/>
      <c r="AP78" s="471"/>
      <c r="AQ78" s="471"/>
      <c r="AR78" s="471"/>
      <c r="AS78" s="471"/>
      <c r="AT78" s="471"/>
      <c r="AU78" s="471"/>
      <c r="AV78" s="471"/>
      <c r="AW78" s="471"/>
      <c r="AX78" s="471"/>
      <c r="AY78" s="471"/>
      <c r="AZ78" s="471"/>
      <c r="BA78" s="472"/>
    </row>
    <row r="79" spans="2:53" ht="15" customHeight="1">
      <c r="C79" s="463"/>
      <c r="D79" s="464"/>
      <c r="E79" s="464"/>
      <c r="F79" s="464"/>
      <c r="G79" s="464"/>
      <c r="H79" s="464"/>
      <c r="I79" s="464"/>
      <c r="J79" s="465"/>
      <c r="K79" s="466" t="s">
        <v>239</v>
      </c>
      <c r="L79" s="467"/>
      <c r="M79" s="467"/>
      <c r="N79" s="467"/>
      <c r="O79" s="467"/>
      <c r="P79" s="467"/>
      <c r="Q79" s="467"/>
      <c r="R79" s="468"/>
      <c r="S79" s="469" t="s">
        <v>240</v>
      </c>
      <c r="T79" s="467"/>
      <c r="U79" s="467"/>
      <c r="V79" s="467"/>
      <c r="W79" s="468"/>
      <c r="X79" s="469" t="s">
        <v>241</v>
      </c>
      <c r="Y79" s="467"/>
      <c r="Z79" s="467"/>
      <c r="AA79" s="467"/>
      <c r="AB79" s="468"/>
      <c r="AC79" s="469" t="s">
        <v>242</v>
      </c>
      <c r="AD79" s="467"/>
      <c r="AE79" s="467"/>
      <c r="AF79" s="467"/>
      <c r="AG79" s="467"/>
      <c r="AH79" s="467"/>
      <c r="AI79" s="467"/>
      <c r="AJ79" s="468"/>
      <c r="AK79" s="469" t="s">
        <v>243</v>
      </c>
      <c r="AL79" s="467"/>
      <c r="AM79" s="467"/>
      <c r="AN79" s="467"/>
      <c r="AO79" s="468"/>
      <c r="AP79" s="469" t="s">
        <v>244</v>
      </c>
      <c r="AQ79" s="467"/>
      <c r="AR79" s="467"/>
      <c r="AS79" s="467"/>
      <c r="AT79" s="468"/>
      <c r="AU79" s="467" t="s">
        <v>245</v>
      </c>
      <c r="AV79" s="467"/>
      <c r="AW79" s="467"/>
      <c r="AX79" s="467"/>
      <c r="AY79" s="467"/>
      <c r="AZ79" s="467"/>
      <c r="BA79" s="470"/>
    </row>
    <row r="80" spans="2:53" ht="15" customHeight="1">
      <c r="C80" s="394" t="s">
        <v>246</v>
      </c>
      <c r="D80" s="395"/>
      <c r="E80" s="395"/>
      <c r="F80" s="395"/>
      <c r="G80" s="395"/>
      <c r="H80" s="395"/>
      <c r="I80" s="395"/>
      <c r="J80" s="521"/>
      <c r="K80" s="522">
        <f>入力シート!K95</f>
        <v>0</v>
      </c>
      <c r="L80" s="410"/>
      <c r="M80" s="410"/>
      <c r="N80" s="410"/>
      <c r="O80" s="410"/>
      <c r="P80" s="410"/>
      <c r="Q80" s="410"/>
      <c r="R80" s="411"/>
      <c r="S80" s="409">
        <f>入力シート!S95</f>
        <v>0</v>
      </c>
      <c r="T80" s="410"/>
      <c r="U80" s="410"/>
      <c r="V80" s="410"/>
      <c r="W80" s="411"/>
      <c r="X80" s="409">
        <f>入力シート!X95</f>
        <v>0</v>
      </c>
      <c r="Y80" s="410"/>
      <c r="Z80" s="410"/>
      <c r="AA80" s="410"/>
      <c r="AB80" s="411"/>
      <c r="AC80" s="409">
        <f>入力シート!AC95</f>
        <v>0</v>
      </c>
      <c r="AD80" s="410"/>
      <c r="AE80" s="410"/>
      <c r="AF80" s="410"/>
      <c r="AG80" s="410"/>
      <c r="AH80" s="410"/>
      <c r="AI80" s="410"/>
      <c r="AJ80" s="411"/>
      <c r="AK80" s="509">
        <f>入力シート!AK95</f>
        <v>0</v>
      </c>
      <c r="AL80" s="510"/>
      <c r="AM80" s="510"/>
      <c r="AN80" s="510"/>
      <c r="AO80" s="511"/>
      <c r="AP80" s="509">
        <f>入力シート!AP95</f>
        <v>0</v>
      </c>
      <c r="AQ80" s="510"/>
      <c r="AR80" s="510"/>
      <c r="AS80" s="510"/>
      <c r="AT80" s="511"/>
      <c r="AU80" s="410">
        <f>入力シート!AU95</f>
        <v>0</v>
      </c>
      <c r="AV80" s="410"/>
      <c r="AW80" s="410"/>
      <c r="AX80" s="410"/>
      <c r="AY80" s="410"/>
      <c r="AZ80" s="410"/>
      <c r="BA80" s="512"/>
    </row>
    <row r="81" spans="3:53" ht="15" customHeight="1" thickBot="1">
      <c r="C81" s="460" t="s">
        <v>247</v>
      </c>
      <c r="D81" s="461"/>
      <c r="E81" s="461"/>
      <c r="F81" s="461"/>
      <c r="G81" s="461"/>
      <c r="H81" s="461"/>
      <c r="I81" s="461"/>
      <c r="J81" s="462"/>
      <c r="K81" s="513">
        <f>入力シート!K96</f>
        <v>0</v>
      </c>
      <c r="L81" s="514"/>
      <c r="M81" s="514"/>
      <c r="N81" s="514"/>
      <c r="O81" s="514"/>
      <c r="P81" s="514"/>
      <c r="Q81" s="514"/>
      <c r="R81" s="515"/>
      <c r="S81" s="516">
        <f>入力シート!S96</f>
        <v>0</v>
      </c>
      <c r="T81" s="514"/>
      <c r="U81" s="514"/>
      <c r="V81" s="514"/>
      <c r="W81" s="515"/>
      <c r="X81" s="516">
        <f>入力シート!X96</f>
        <v>0</v>
      </c>
      <c r="Y81" s="514"/>
      <c r="Z81" s="514"/>
      <c r="AA81" s="514"/>
      <c r="AB81" s="515"/>
      <c r="AC81" s="516">
        <f>入力シート!AC96</f>
        <v>0</v>
      </c>
      <c r="AD81" s="514"/>
      <c r="AE81" s="514"/>
      <c r="AF81" s="514"/>
      <c r="AG81" s="514"/>
      <c r="AH81" s="514"/>
      <c r="AI81" s="514"/>
      <c r="AJ81" s="515"/>
      <c r="AK81" s="517">
        <f>入力シート!AK96</f>
        <v>0</v>
      </c>
      <c r="AL81" s="518"/>
      <c r="AM81" s="518"/>
      <c r="AN81" s="518"/>
      <c r="AO81" s="519"/>
      <c r="AP81" s="517">
        <f>入力シート!AP96</f>
        <v>0</v>
      </c>
      <c r="AQ81" s="518"/>
      <c r="AR81" s="518"/>
      <c r="AS81" s="518"/>
      <c r="AT81" s="519"/>
      <c r="AU81" s="514">
        <f>入力シート!AU96</f>
        <v>0</v>
      </c>
      <c r="AV81" s="514"/>
      <c r="AW81" s="514"/>
      <c r="AX81" s="514"/>
      <c r="AY81" s="514"/>
      <c r="AZ81" s="514"/>
      <c r="BA81" s="520"/>
    </row>
  </sheetData>
  <sheetProtection sheet="1" objects="1" scenarios="1"/>
  <mergeCells count="405">
    <mergeCell ref="D11:L11"/>
    <mergeCell ref="M11:P11"/>
    <mergeCell ref="Q11:T11"/>
    <mergeCell ref="V11:W11"/>
    <mergeCell ref="X11:AA11"/>
    <mergeCell ref="AB11:AE11"/>
    <mergeCell ref="D24:L24"/>
    <mergeCell ref="AL27:BA27"/>
    <mergeCell ref="D28:L28"/>
    <mergeCell ref="M24:P24"/>
    <mergeCell ref="D27:L27"/>
    <mergeCell ref="M27:P27"/>
    <mergeCell ref="Q27:T27"/>
    <mergeCell ref="V27:W27"/>
    <mergeCell ref="D18:L18"/>
    <mergeCell ref="M18:P18"/>
    <mergeCell ref="Q18:T18"/>
    <mergeCell ref="X18:AA18"/>
    <mergeCell ref="D19:L19"/>
    <mergeCell ref="M19:P19"/>
    <mergeCell ref="Q19:T19"/>
    <mergeCell ref="X19:AA19"/>
    <mergeCell ref="V25:W25"/>
    <mergeCell ref="X25:AA25"/>
    <mergeCell ref="D25:L25"/>
    <mergeCell ref="D17:L17"/>
    <mergeCell ref="Q24:T24"/>
    <mergeCell ref="AB17:AE17"/>
    <mergeCell ref="D12:L12"/>
    <mergeCell ref="Q25:T25"/>
    <mergeCell ref="AB25:AE25"/>
    <mergeCell ref="AL25:BA25"/>
    <mergeCell ref="V26:W26"/>
    <mergeCell ref="X26:AA26"/>
    <mergeCell ref="D16:L16"/>
    <mergeCell ref="M16:P16"/>
    <mergeCell ref="X16:AA16"/>
    <mergeCell ref="AB26:AE26"/>
    <mergeCell ref="AL26:BA26"/>
    <mergeCell ref="D23:L23"/>
    <mergeCell ref="M23:P23"/>
    <mergeCell ref="Q23:T23"/>
    <mergeCell ref="V23:W23"/>
    <mergeCell ref="X23:AA23"/>
    <mergeCell ref="AB23:AE23"/>
    <mergeCell ref="AL23:BA23"/>
    <mergeCell ref="AJ23:AK32"/>
    <mergeCell ref="D29:L29"/>
    <mergeCell ref="D13:L13"/>
    <mergeCell ref="D20:L20"/>
    <mergeCell ref="M20:P20"/>
    <mergeCell ref="Q20:T20"/>
    <mergeCell ref="X20:AA20"/>
    <mergeCell ref="X14:AA14"/>
    <mergeCell ref="D21:L21"/>
    <mergeCell ref="Q17:T17"/>
    <mergeCell ref="V17:W17"/>
    <mergeCell ref="X17:AA17"/>
    <mergeCell ref="D14:L14"/>
    <mergeCell ref="M14:P14"/>
    <mergeCell ref="Q14:T14"/>
    <mergeCell ref="V14:W14"/>
    <mergeCell ref="D15:L15"/>
    <mergeCell ref="M15:P15"/>
    <mergeCell ref="Q15:T15"/>
    <mergeCell ref="V15:W15"/>
    <mergeCell ref="X15:AA15"/>
    <mergeCell ref="AL65:AR65"/>
    <mergeCell ref="C59:L59"/>
    <mergeCell ref="M59:BA59"/>
    <mergeCell ref="C63:W63"/>
    <mergeCell ref="X63:AR63"/>
    <mergeCell ref="AS63:BA63"/>
    <mergeCell ref="C64:P64"/>
    <mergeCell ref="Q64:W64"/>
    <mergeCell ref="X64:AK64"/>
    <mergeCell ref="AL64:AR64"/>
    <mergeCell ref="AS64:BA72"/>
    <mergeCell ref="Q67:W67"/>
    <mergeCell ref="X66:AK66"/>
    <mergeCell ref="AL66:AR66"/>
    <mergeCell ref="Q68:W68"/>
    <mergeCell ref="X67:AK67"/>
    <mergeCell ref="AL67:AR67"/>
    <mergeCell ref="C65:C68"/>
    <mergeCell ref="D65:P65"/>
    <mergeCell ref="Q65:W65"/>
    <mergeCell ref="D66:P66"/>
    <mergeCell ref="Q66:W66"/>
    <mergeCell ref="AL68:AR68"/>
    <mergeCell ref="D67:P67"/>
    <mergeCell ref="X65:AK65"/>
    <mergeCell ref="X27:AA27"/>
    <mergeCell ref="X68:AK68"/>
    <mergeCell ref="C47:L47"/>
    <mergeCell ref="Q47:W47"/>
    <mergeCell ref="D35:L35"/>
    <mergeCell ref="D36:L36"/>
    <mergeCell ref="D37:L37"/>
    <mergeCell ref="D38:L38"/>
    <mergeCell ref="M35:P35"/>
    <mergeCell ref="M36:P36"/>
    <mergeCell ref="M37:P37"/>
    <mergeCell ref="M38:P38"/>
    <mergeCell ref="D46:L46"/>
    <mergeCell ref="D45:L45"/>
    <mergeCell ref="D44:L44"/>
    <mergeCell ref="D40:L40"/>
    <mergeCell ref="D41:L41"/>
    <mergeCell ref="D42:L42"/>
    <mergeCell ref="D43:L43"/>
    <mergeCell ref="Q36:W36"/>
    <mergeCell ref="Q37:W37"/>
    <mergeCell ref="Q38:W38"/>
    <mergeCell ref="M40:P40"/>
    <mergeCell ref="AP80:AT80"/>
    <mergeCell ref="AU80:BA80"/>
    <mergeCell ref="C81:J81"/>
    <mergeCell ref="K81:R81"/>
    <mergeCell ref="S81:W81"/>
    <mergeCell ref="X81:AB81"/>
    <mergeCell ref="AC81:AJ81"/>
    <mergeCell ref="AK81:AO81"/>
    <mergeCell ref="AP81:AT81"/>
    <mergeCell ref="AU81:BA81"/>
    <mergeCell ref="C80:J80"/>
    <mergeCell ref="K80:R80"/>
    <mergeCell ref="S80:W80"/>
    <mergeCell ref="X80:AB80"/>
    <mergeCell ref="AC80:AJ80"/>
    <mergeCell ref="AK80:AO80"/>
    <mergeCell ref="K77:BA77"/>
    <mergeCell ref="Q71:W71"/>
    <mergeCell ref="X71:AK71"/>
    <mergeCell ref="AL71:AR71"/>
    <mergeCell ref="Q72:W72"/>
    <mergeCell ref="X72:AK72"/>
    <mergeCell ref="AL72:AR72"/>
    <mergeCell ref="C69:C72"/>
    <mergeCell ref="D69:P69"/>
    <mergeCell ref="Q69:W69"/>
    <mergeCell ref="X69:AK69"/>
    <mergeCell ref="AL69:AR69"/>
    <mergeCell ref="D70:P70"/>
    <mergeCell ref="Q70:W70"/>
    <mergeCell ref="X70:AK70"/>
    <mergeCell ref="AL70:AR70"/>
    <mergeCell ref="D71:P71"/>
    <mergeCell ref="C73:P73"/>
    <mergeCell ref="Q73:W73"/>
    <mergeCell ref="X73:AK73"/>
    <mergeCell ref="AL73:AR73"/>
    <mergeCell ref="AS73:BA73"/>
    <mergeCell ref="C77:J77"/>
    <mergeCell ref="C78:J78"/>
    <mergeCell ref="C79:J79"/>
    <mergeCell ref="K79:R79"/>
    <mergeCell ref="S79:W79"/>
    <mergeCell ref="X79:AB79"/>
    <mergeCell ref="AC79:AJ79"/>
    <mergeCell ref="AK79:AO79"/>
    <mergeCell ref="AP79:AT79"/>
    <mergeCell ref="AU79:BA79"/>
    <mergeCell ref="L78:BA78"/>
    <mergeCell ref="C58:L58"/>
    <mergeCell ref="M58:BA58"/>
    <mergeCell ref="AF50:AX50"/>
    <mergeCell ref="AY50:AZ50"/>
    <mergeCell ref="C52:BB52"/>
    <mergeCell ref="AB34:AE34"/>
    <mergeCell ref="X49:AA49"/>
    <mergeCell ref="AB49:AC49"/>
    <mergeCell ref="AF49:AI49"/>
    <mergeCell ref="AJ49:AK49"/>
    <mergeCell ref="AN49:AX49"/>
    <mergeCell ref="AY49:AZ49"/>
    <mergeCell ref="M46:P46"/>
    <mergeCell ref="X46:AA46"/>
    <mergeCell ref="AJ47:BA47"/>
    <mergeCell ref="AF8:AI46"/>
    <mergeCell ref="M10:P10"/>
    <mergeCell ref="Q10:T10"/>
    <mergeCell ref="V10:W10"/>
    <mergeCell ref="X10:AA10"/>
    <mergeCell ref="AB47:AE47"/>
    <mergeCell ref="AF47:AI47"/>
    <mergeCell ref="AJ10:AM10"/>
    <mergeCell ref="AN10:AR10"/>
    <mergeCell ref="M47:P47"/>
    <mergeCell ref="X47:AA47"/>
    <mergeCell ref="M45:P45"/>
    <mergeCell ref="X45:AA45"/>
    <mergeCell ref="M44:P44"/>
    <mergeCell ref="X44:AA44"/>
    <mergeCell ref="M21:P21"/>
    <mergeCell ref="Q21:T21"/>
    <mergeCell ref="V21:W21"/>
    <mergeCell ref="X21:AA21"/>
    <mergeCell ref="M42:P42"/>
    <mergeCell ref="X29:AA29"/>
    <mergeCell ref="M30:P30"/>
    <mergeCell ref="M31:P31"/>
    <mergeCell ref="Q33:T33"/>
    <mergeCell ref="V33:W33"/>
    <mergeCell ref="Q29:T29"/>
    <mergeCell ref="M43:P43"/>
    <mergeCell ref="M41:P41"/>
    <mergeCell ref="V29:W29"/>
    <mergeCell ref="V24:W24"/>
    <mergeCell ref="X24:AA24"/>
    <mergeCell ref="M29:P29"/>
    <mergeCell ref="M25:P25"/>
    <mergeCell ref="M12:P12"/>
    <mergeCell ref="Q12:T12"/>
    <mergeCell ref="V12:W12"/>
    <mergeCell ref="X12:AA12"/>
    <mergeCell ref="AB12:AE12"/>
    <mergeCell ref="V16:W16"/>
    <mergeCell ref="Q26:T26"/>
    <mergeCell ref="X13:AA13"/>
    <mergeCell ref="Q13:T13"/>
    <mergeCell ref="M13:P13"/>
    <mergeCell ref="M22:P22"/>
    <mergeCell ref="Q22:T22"/>
    <mergeCell ref="AB16:AE16"/>
    <mergeCell ref="Q16:T16"/>
    <mergeCell ref="AJ41:AM41"/>
    <mergeCell ref="M34:P34"/>
    <mergeCell ref="X34:AA34"/>
    <mergeCell ref="AJ34:AM34"/>
    <mergeCell ref="AN34:AR34"/>
    <mergeCell ref="AS34:AW34"/>
    <mergeCell ref="D26:L26"/>
    <mergeCell ref="M26:P26"/>
    <mergeCell ref="D32:L32"/>
    <mergeCell ref="M32:P32"/>
    <mergeCell ref="Q32:T32"/>
    <mergeCell ref="V32:W32"/>
    <mergeCell ref="X32:AA32"/>
    <mergeCell ref="AL30:BA30"/>
    <mergeCell ref="AL31:BA31"/>
    <mergeCell ref="AL32:BA32"/>
    <mergeCell ref="AX34:BA34"/>
    <mergeCell ref="M33:P33"/>
    <mergeCell ref="M28:P28"/>
    <mergeCell ref="Q28:T28"/>
    <mergeCell ref="V28:W28"/>
    <mergeCell ref="X28:AA28"/>
    <mergeCell ref="AB28:AE28"/>
    <mergeCell ref="AB27:AE27"/>
    <mergeCell ref="D8:L8"/>
    <mergeCell ref="AX9:BA9"/>
    <mergeCell ref="D9:L9"/>
    <mergeCell ref="M8:P8"/>
    <mergeCell ref="Q8:W8"/>
    <mergeCell ref="X8:AA8"/>
    <mergeCell ref="M9:P9"/>
    <mergeCell ref="Q9:W9"/>
    <mergeCell ref="X9:AA9"/>
    <mergeCell ref="AJ8:AM8"/>
    <mergeCell ref="AJ9:AM9"/>
    <mergeCell ref="AN9:AR9"/>
    <mergeCell ref="AS9:AW9"/>
    <mergeCell ref="AN8:AR8"/>
    <mergeCell ref="B1:E1"/>
    <mergeCell ref="B2:BB2"/>
    <mergeCell ref="C6:W6"/>
    <mergeCell ref="X6:AI6"/>
    <mergeCell ref="C7:L7"/>
    <mergeCell ref="M7:P7"/>
    <mergeCell ref="Q7:W7"/>
    <mergeCell ref="X7:AA7"/>
    <mergeCell ref="AB7:AE7"/>
    <mergeCell ref="AJ6:BA7"/>
    <mergeCell ref="AF7:AI7"/>
    <mergeCell ref="AN41:AR41"/>
    <mergeCell ref="AS41:AW41"/>
    <mergeCell ref="M17:P17"/>
    <mergeCell ref="AX41:BA41"/>
    <mergeCell ref="C10:L10"/>
    <mergeCell ref="V19:W19"/>
    <mergeCell ref="V20:W20"/>
    <mergeCell ref="D39:L39"/>
    <mergeCell ref="M39:P39"/>
    <mergeCell ref="X39:AA39"/>
    <mergeCell ref="X35:AA35"/>
    <mergeCell ref="X36:AA36"/>
    <mergeCell ref="X37:AA37"/>
    <mergeCell ref="X38:AA38"/>
    <mergeCell ref="Q30:T30"/>
    <mergeCell ref="Q31:T31"/>
    <mergeCell ref="Q34:W34"/>
    <mergeCell ref="Q35:W35"/>
    <mergeCell ref="C33:L33"/>
    <mergeCell ref="D22:L22"/>
    <mergeCell ref="D30:L30"/>
    <mergeCell ref="D31:L31"/>
    <mergeCell ref="Q39:W39"/>
    <mergeCell ref="D34:L34"/>
    <mergeCell ref="AS33:AW33"/>
    <mergeCell ref="AX33:BA33"/>
    <mergeCell ref="AX8:BA8"/>
    <mergeCell ref="AB8:AE8"/>
    <mergeCell ref="AS8:AW8"/>
    <mergeCell ref="AB9:AE9"/>
    <mergeCell ref="AB32:AE32"/>
    <mergeCell ref="AB18:AE18"/>
    <mergeCell ref="AL18:BA18"/>
    <mergeCell ref="AX10:BA10"/>
    <mergeCell ref="AS10:AW10"/>
    <mergeCell ref="AB33:AE33"/>
    <mergeCell ref="AB22:AE22"/>
    <mergeCell ref="AB30:AE30"/>
    <mergeCell ref="AB31:AE31"/>
    <mergeCell ref="AX11:BA11"/>
    <mergeCell ref="AB19:AE19"/>
    <mergeCell ref="AB20:AE20"/>
    <mergeCell ref="AJ11:AM11"/>
    <mergeCell ref="AN11:AR11"/>
    <mergeCell ref="AS11:AW11"/>
    <mergeCell ref="AB21:AE21"/>
    <mergeCell ref="AB10:AE10"/>
    <mergeCell ref="AL16:BA16"/>
    <mergeCell ref="AX38:BA38"/>
    <mergeCell ref="AJ35:AJ40"/>
    <mergeCell ref="AK40:AQ40"/>
    <mergeCell ref="AR35:AR40"/>
    <mergeCell ref="AS40:AV40"/>
    <mergeCell ref="AW35:AW40"/>
    <mergeCell ref="AX35:BA35"/>
    <mergeCell ref="AX36:BA36"/>
    <mergeCell ref="AX37:BA37"/>
    <mergeCell ref="AK39:AQ39"/>
    <mergeCell ref="AX39:BA39"/>
    <mergeCell ref="AS39:AV39"/>
    <mergeCell ref="AK35:AQ35"/>
    <mergeCell ref="AK36:AQ36"/>
    <mergeCell ref="AK37:AQ37"/>
    <mergeCell ref="AK38:AQ38"/>
    <mergeCell ref="AS35:AV35"/>
    <mergeCell ref="AS38:AV38"/>
    <mergeCell ref="AS36:AV36"/>
    <mergeCell ref="AS37:AV37"/>
    <mergeCell ref="AL15:BA15"/>
    <mergeCell ref="AL12:BA12"/>
    <mergeCell ref="AL28:BA28"/>
    <mergeCell ref="AL24:BA24"/>
    <mergeCell ref="AB29:AE29"/>
    <mergeCell ref="AL29:BA29"/>
    <mergeCell ref="AJ12:AK21"/>
    <mergeCell ref="AB15:AE15"/>
    <mergeCell ref="AB24:AE24"/>
    <mergeCell ref="AL19:BA19"/>
    <mergeCell ref="AL20:BA20"/>
    <mergeCell ref="AL21:BA21"/>
    <mergeCell ref="AB38:AE38"/>
    <mergeCell ref="V13:W13"/>
    <mergeCell ref="AB13:AE13"/>
    <mergeCell ref="AL13:BA13"/>
    <mergeCell ref="AB35:AE35"/>
    <mergeCell ref="AB36:AE36"/>
    <mergeCell ref="AB37:AE37"/>
    <mergeCell ref="AB39:AE39"/>
    <mergeCell ref="AB40:AE40"/>
    <mergeCell ref="AJ33:AM33"/>
    <mergeCell ref="AN33:AR33"/>
    <mergeCell ref="AB14:AE14"/>
    <mergeCell ref="AL14:BA14"/>
    <mergeCell ref="AX40:BA40"/>
    <mergeCell ref="X40:AA40"/>
    <mergeCell ref="X33:AA33"/>
    <mergeCell ref="V22:W22"/>
    <mergeCell ref="V30:W30"/>
    <mergeCell ref="V31:W31"/>
    <mergeCell ref="X22:AA22"/>
    <mergeCell ref="X30:AA30"/>
    <mergeCell ref="X31:AA31"/>
    <mergeCell ref="AL17:BA17"/>
    <mergeCell ref="V18:W18"/>
    <mergeCell ref="AB41:AE41"/>
    <mergeCell ref="AB42:AE42"/>
    <mergeCell ref="AB43:AE43"/>
    <mergeCell ref="Q44:W44"/>
    <mergeCell ref="Q45:W45"/>
    <mergeCell ref="Q46:W46"/>
    <mergeCell ref="Q40:W40"/>
    <mergeCell ref="Q41:W41"/>
    <mergeCell ref="Q42:W42"/>
    <mergeCell ref="AB44:AE44"/>
    <mergeCell ref="AB45:AE45"/>
    <mergeCell ref="AB46:AE46"/>
    <mergeCell ref="X41:AA41"/>
    <mergeCell ref="X42:AA42"/>
    <mergeCell ref="X43:AA43"/>
    <mergeCell ref="Q43:W43"/>
    <mergeCell ref="AJ42:AJ45"/>
    <mergeCell ref="AK42:AN42"/>
    <mergeCell ref="AK43:AN43"/>
    <mergeCell ref="AK44:AN44"/>
    <mergeCell ref="AK45:AN45"/>
    <mergeCell ref="AO42:AO45"/>
    <mergeCell ref="AP42:AS42"/>
    <mergeCell ref="AP43:AS43"/>
    <mergeCell ref="AP44:AS44"/>
    <mergeCell ref="AP45:AS45"/>
  </mergeCells>
  <phoneticPr fontId="6"/>
  <printOptions horizontalCentered="1"/>
  <pageMargins left="0.70866141732283472" right="0.70866141732283472" top="0.74803149606299213" bottom="0.74803149606299213" header="0.31496062992125984" footer="0.31496062992125984"/>
  <pageSetup paperSize="9" scale="75" orientation="landscape" r:id="rId1"/>
  <rowBreaks count="1" manualBreakCount="1">
    <brk id="54" min="1" max="5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499984740745262"/>
  </sheetPr>
  <dimension ref="A1:AI48"/>
  <sheetViews>
    <sheetView showZeros="0" view="pageBreakPreview" zoomScaleSheetLayoutView="100" workbookViewId="0"/>
  </sheetViews>
  <sheetFormatPr defaultColWidth="2.42578125" defaultRowHeight="18.75" customHeight="1"/>
  <cols>
    <col min="1" max="16384" width="2.42578125" style="10"/>
  </cols>
  <sheetData>
    <row r="1" spans="1:35" ht="18.75" customHeight="1">
      <c r="A1" s="13"/>
      <c r="B1" s="13"/>
      <c r="C1" s="13"/>
      <c r="D1" s="13"/>
      <c r="E1" s="13"/>
      <c r="F1" s="13"/>
      <c r="G1" s="13"/>
      <c r="H1" s="13"/>
      <c r="I1" s="13"/>
      <c r="J1" s="13"/>
      <c r="K1" s="13"/>
      <c r="L1" s="13"/>
      <c r="M1" s="13"/>
      <c r="N1" s="13"/>
      <c r="O1" s="13"/>
      <c r="P1" s="13"/>
      <c r="Q1" s="13"/>
      <c r="R1" s="13"/>
      <c r="S1" s="13"/>
      <c r="T1" s="13"/>
      <c r="U1" s="13"/>
      <c r="V1" s="13"/>
      <c r="W1" s="13"/>
      <c r="X1" s="13"/>
      <c r="Y1" s="13"/>
      <c r="Z1" s="589"/>
      <c r="AA1" s="589"/>
      <c r="AB1" s="589"/>
      <c r="AC1" s="589"/>
      <c r="AD1" s="589"/>
      <c r="AE1" s="589"/>
      <c r="AF1" s="589"/>
      <c r="AG1" s="589"/>
      <c r="AH1" s="589"/>
      <c r="AI1" s="13"/>
    </row>
    <row r="2" spans="1:35" ht="18.75" customHeight="1">
      <c r="X2" s="7"/>
      <c r="Y2" s="7"/>
      <c r="Z2" s="590" t="s">
        <v>248</v>
      </c>
      <c r="AA2" s="590"/>
      <c r="AB2" s="590"/>
      <c r="AC2" s="590"/>
      <c r="AD2" s="590"/>
      <c r="AE2" s="590"/>
      <c r="AF2" s="590"/>
      <c r="AG2" s="590"/>
      <c r="AH2" s="590"/>
    </row>
    <row r="3" spans="1:35" ht="18.75" customHeight="1">
      <c r="X3" s="7"/>
      <c r="Y3" s="7"/>
      <c r="Z3" s="7"/>
      <c r="AA3" s="55"/>
      <c r="AB3" s="55"/>
      <c r="AC3" s="55"/>
      <c r="AD3" s="55"/>
      <c r="AE3" s="55"/>
      <c r="AF3" s="55"/>
      <c r="AG3" s="55"/>
      <c r="AH3" s="55"/>
    </row>
    <row r="4" spans="1:35" ht="18.75" customHeight="1">
      <c r="X4" s="7"/>
      <c r="Y4" s="7"/>
      <c r="Z4" s="7"/>
      <c r="AA4" s="7"/>
      <c r="AB4" s="7"/>
      <c r="AC4" s="7"/>
      <c r="AD4" s="7"/>
      <c r="AE4" s="7"/>
      <c r="AF4" s="7"/>
      <c r="AG4" s="7"/>
    </row>
    <row r="5" spans="1:35" ht="18.75" customHeight="1">
      <c r="A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row>
    <row r="6" spans="1:35" ht="18.75" customHeight="1">
      <c r="A6" s="23"/>
      <c r="C6" s="325" t="s">
        <v>249</v>
      </c>
      <c r="D6" s="325"/>
      <c r="E6" s="325"/>
      <c r="F6" s="325"/>
      <c r="G6" s="325"/>
      <c r="H6" s="325"/>
      <c r="I6" s="325"/>
      <c r="J6" s="325"/>
      <c r="K6" s="325"/>
      <c r="L6" s="325"/>
      <c r="M6" s="325"/>
      <c r="N6" s="325"/>
      <c r="O6" s="325"/>
      <c r="P6" s="325"/>
      <c r="Q6" s="325"/>
    </row>
    <row r="9" spans="1:35" ht="18.75" customHeight="1">
      <c r="A9" s="23"/>
    </row>
    <row r="10" spans="1:35" ht="18.75" customHeight="1">
      <c r="R10" s="325" t="s">
        <v>250</v>
      </c>
      <c r="S10" s="325"/>
      <c r="T10" s="325"/>
      <c r="U10" s="171">
        <f>交付申請兼実績報告書!U11</f>
        <v>0</v>
      </c>
      <c r="V10" s="171"/>
      <c r="W10" s="171"/>
      <c r="X10" s="171"/>
      <c r="Y10" s="171"/>
      <c r="Z10" s="171"/>
      <c r="AA10" s="171"/>
      <c r="AB10" s="171"/>
      <c r="AC10" s="171"/>
      <c r="AD10" s="171"/>
      <c r="AE10" s="171"/>
      <c r="AF10" s="171"/>
      <c r="AG10" s="171"/>
      <c r="AH10" s="171"/>
    </row>
    <row r="11" spans="1:35" ht="18.75" customHeight="1">
      <c r="A11" s="23"/>
      <c r="U11" s="337">
        <f>交付申請兼実績報告書!U12</f>
        <v>0</v>
      </c>
      <c r="V11" s="337"/>
      <c r="W11" s="337"/>
      <c r="X11" s="337"/>
      <c r="Y11" s="337"/>
      <c r="Z11" s="337"/>
      <c r="AA11" s="337"/>
      <c r="AB11" s="337"/>
      <c r="AC11" s="337"/>
      <c r="AD11" s="337"/>
      <c r="AE11" s="337"/>
      <c r="AF11" s="337"/>
      <c r="AG11" s="337"/>
      <c r="AH11" s="337"/>
    </row>
    <row r="12" spans="1:35" ht="18.75" customHeight="1">
      <c r="A12" s="23"/>
      <c r="U12" s="337"/>
      <c r="V12" s="337"/>
      <c r="W12" s="337"/>
      <c r="X12" s="337"/>
      <c r="Y12" s="337"/>
      <c r="Z12" s="337"/>
      <c r="AA12" s="337"/>
      <c r="AB12" s="337"/>
      <c r="AC12" s="337"/>
      <c r="AD12" s="337"/>
      <c r="AE12" s="337"/>
      <c r="AF12" s="337"/>
      <c r="AG12" s="337"/>
      <c r="AH12" s="337"/>
    </row>
    <row r="13" spans="1:35" ht="18.75" customHeight="1">
      <c r="A13" s="23"/>
      <c r="U13" s="171">
        <f>交付申請兼実績報告書!U14</f>
        <v>0</v>
      </c>
      <c r="V13" s="171"/>
      <c r="W13" s="171"/>
      <c r="X13" s="171"/>
      <c r="Y13" s="171"/>
      <c r="Z13" s="171"/>
      <c r="AA13" s="171"/>
      <c r="AB13" s="171"/>
      <c r="AC13" s="171"/>
      <c r="AD13" s="171"/>
      <c r="AE13" s="171"/>
      <c r="AF13" s="3"/>
      <c r="AG13" s="3"/>
      <c r="AH13" s="3"/>
    </row>
    <row r="14" spans="1:35" ht="18.75" customHeight="1">
      <c r="A14" s="23"/>
      <c r="U14" s="7"/>
      <c r="V14" s="7"/>
      <c r="W14" s="7"/>
      <c r="X14" s="7"/>
      <c r="Y14" s="7"/>
      <c r="Z14" s="7"/>
      <c r="AA14" s="7"/>
      <c r="AB14" s="7"/>
      <c r="AC14" s="7"/>
      <c r="AD14" s="7"/>
    </row>
    <row r="15" spans="1:35" ht="18.75" customHeight="1">
      <c r="A15" s="23"/>
      <c r="U15" s="7"/>
      <c r="V15" s="7"/>
      <c r="W15" s="7"/>
      <c r="X15" s="7"/>
      <c r="Y15" s="7"/>
      <c r="Z15" s="7"/>
      <c r="AA15" s="7"/>
      <c r="AB15" s="7"/>
      <c r="AC15" s="7"/>
      <c r="AD15" s="7"/>
    </row>
    <row r="16" spans="1:35" ht="18.75" customHeight="1">
      <c r="C16" s="585" t="s">
        <v>251</v>
      </c>
      <c r="D16" s="585"/>
      <c r="E16" s="585"/>
      <c r="F16" s="585"/>
      <c r="G16" s="585"/>
      <c r="H16" s="585"/>
      <c r="I16" s="585"/>
      <c r="J16" s="585"/>
      <c r="K16" s="585"/>
      <c r="L16" s="585"/>
      <c r="M16" s="585"/>
      <c r="N16" s="585"/>
      <c r="O16" s="585"/>
      <c r="P16" s="585"/>
      <c r="Q16" s="585"/>
      <c r="R16" s="585"/>
      <c r="S16" s="585"/>
      <c r="T16" s="585"/>
      <c r="U16" s="585"/>
      <c r="V16" s="585"/>
      <c r="W16" s="585"/>
      <c r="X16" s="585"/>
      <c r="Y16" s="585"/>
      <c r="Z16" s="585"/>
      <c r="AA16" s="585"/>
      <c r="AB16" s="585"/>
      <c r="AC16" s="585"/>
      <c r="AD16" s="585"/>
      <c r="AE16" s="585"/>
      <c r="AF16" s="585"/>
      <c r="AG16" s="585"/>
    </row>
    <row r="17" spans="1:34" ht="18.75" customHeight="1">
      <c r="A17" s="23"/>
    </row>
    <row r="18" spans="1:34" ht="18.75" customHeight="1">
      <c r="A18" s="23"/>
    </row>
    <row r="19" spans="1:34" ht="17.25" customHeight="1">
      <c r="A19" s="23"/>
      <c r="B19" s="588" t="s">
        <v>252</v>
      </c>
      <c r="C19" s="588"/>
      <c r="D19" s="588"/>
      <c r="E19" s="588"/>
      <c r="F19" s="588"/>
      <c r="G19" s="588"/>
      <c r="H19" s="588"/>
      <c r="I19" s="588"/>
      <c r="J19" s="588"/>
      <c r="K19" s="588"/>
      <c r="L19" s="588"/>
      <c r="M19" s="588"/>
      <c r="N19" s="588"/>
      <c r="O19" s="588"/>
      <c r="P19" s="588"/>
      <c r="Q19" s="588"/>
      <c r="R19" s="588"/>
      <c r="S19" s="588"/>
      <c r="T19" s="588"/>
      <c r="U19" s="588"/>
      <c r="V19" s="588"/>
      <c r="W19" s="588"/>
      <c r="X19" s="588"/>
      <c r="Y19" s="588"/>
      <c r="Z19" s="588"/>
      <c r="AA19" s="588"/>
      <c r="AB19" s="588"/>
      <c r="AC19" s="588"/>
      <c r="AD19" s="588"/>
      <c r="AE19" s="588"/>
      <c r="AF19" s="588"/>
      <c r="AG19" s="588"/>
      <c r="AH19" s="588"/>
    </row>
    <row r="20" spans="1:34" ht="17.25" customHeight="1">
      <c r="B20" s="588"/>
      <c r="C20" s="588"/>
      <c r="D20" s="588"/>
      <c r="E20" s="588"/>
      <c r="F20" s="588"/>
      <c r="G20" s="588"/>
      <c r="H20" s="588"/>
      <c r="I20" s="588"/>
      <c r="J20" s="588"/>
      <c r="K20" s="588"/>
      <c r="L20" s="588"/>
      <c r="M20" s="588"/>
      <c r="N20" s="588"/>
      <c r="O20" s="588"/>
      <c r="P20" s="588"/>
      <c r="Q20" s="588"/>
      <c r="R20" s="588"/>
      <c r="S20" s="588"/>
      <c r="T20" s="588"/>
      <c r="U20" s="588"/>
      <c r="V20" s="588"/>
      <c r="W20" s="588"/>
      <c r="X20" s="588"/>
      <c r="Y20" s="588"/>
      <c r="Z20" s="588"/>
      <c r="AA20" s="588"/>
      <c r="AB20" s="588"/>
      <c r="AC20" s="588"/>
      <c r="AD20" s="588"/>
      <c r="AE20" s="588"/>
      <c r="AF20" s="588"/>
      <c r="AG20" s="588"/>
      <c r="AH20" s="588"/>
    </row>
    <row r="21" spans="1:34" ht="18.75" customHeight="1">
      <c r="B21" s="588"/>
      <c r="C21" s="588"/>
      <c r="D21" s="588"/>
      <c r="E21" s="588"/>
      <c r="F21" s="588"/>
      <c r="G21" s="588"/>
      <c r="H21" s="588"/>
      <c r="I21" s="588"/>
      <c r="J21" s="588"/>
      <c r="K21" s="588"/>
      <c r="L21" s="588"/>
      <c r="M21" s="588"/>
      <c r="N21" s="588"/>
      <c r="O21" s="588"/>
      <c r="P21" s="588"/>
      <c r="Q21" s="588"/>
      <c r="R21" s="588"/>
      <c r="S21" s="588"/>
      <c r="T21" s="588"/>
      <c r="U21" s="588"/>
      <c r="V21" s="588"/>
      <c r="W21" s="588"/>
      <c r="X21" s="588"/>
      <c r="Y21" s="588"/>
      <c r="Z21" s="588"/>
      <c r="AA21" s="588"/>
      <c r="AB21" s="588"/>
      <c r="AC21" s="588"/>
      <c r="AD21" s="588"/>
      <c r="AE21" s="588"/>
      <c r="AF21" s="588"/>
      <c r="AG21" s="588"/>
      <c r="AH21" s="588"/>
    </row>
    <row r="22" spans="1:34" ht="18.75" customHeight="1">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row>
    <row r="23" spans="1:34" ht="18.75" customHeight="1">
      <c r="C23" s="586" t="s">
        <v>253</v>
      </c>
      <c r="D23" s="586"/>
      <c r="E23" s="586"/>
      <c r="F23" s="586"/>
      <c r="G23" s="586"/>
      <c r="H23" s="586"/>
      <c r="I23" s="586"/>
      <c r="J23" s="586"/>
      <c r="K23" s="586"/>
      <c r="L23" s="586"/>
      <c r="M23" s="586"/>
      <c r="N23" s="586"/>
      <c r="O23" s="586"/>
      <c r="P23" s="586"/>
      <c r="Q23" s="586"/>
      <c r="R23" s="586"/>
      <c r="S23" s="586"/>
      <c r="T23" s="586"/>
      <c r="U23" s="586"/>
      <c r="V23" s="586"/>
      <c r="W23" s="586"/>
      <c r="X23" s="586"/>
      <c r="Y23" s="586"/>
      <c r="Z23" s="586"/>
      <c r="AA23" s="586"/>
      <c r="AB23" s="586"/>
      <c r="AC23" s="586"/>
      <c r="AD23" s="586"/>
      <c r="AE23" s="586"/>
      <c r="AF23" s="586"/>
      <c r="AG23" s="586"/>
    </row>
    <row r="24" spans="1:34" ht="18.75" customHeight="1">
      <c r="A24" s="23"/>
    </row>
    <row r="25" spans="1:34" ht="18.75" customHeight="1">
      <c r="C25" s="95" t="s">
        <v>254</v>
      </c>
      <c r="D25" s="95"/>
      <c r="E25" s="95"/>
      <c r="F25" s="95"/>
      <c r="G25" s="95"/>
      <c r="H25" s="95"/>
      <c r="I25" s="95"/>
      <c r="J25" s="95"/>
      <c r="K25" s="95"/>
      <c r="L25" s="95"/>
      <c r="M25" s="1"/>
      <c r="N25" s="326" t="s">
        <v>175</v>
      </c>
      <c r="O25" s="326"/>
      <c r="P25" s="326"/>
      <c r="Q25" s="587">
        <f>別紙!X47</f>
        <v>0</v>
      </c>
      <c r="R25" s="587"/>
      <c r="S25" s="587"/>
      <c r="T25" s="587"/>
      <c r="U25" s="587"/>
      <c r="V25" s="587"/>
      <c r="W25" s="587"/>
      <c r="X25" s="587"/>
      <c r="Y25" s="57"/>
      <c r="Z25" s="57"/>
      <c r="AA25" s="57"/>
      <c r="AB25" s="57"/>
      <c r="AC25" s="57"/>
      <c r="AD25" s="57"/>
      <c r="AE25" s="57"/>
      <c r="AF25" s="57"/>
      <c r="AG25" s="57"/>
      <c r="AH25" s="1"/>
    </row>
    <row r="26" spans="1:34" ht="18.75" customHeight="1">
      <c r="C26" s="11"/>
      <c r="D26" s="11"/>
      <c r="E26" s="11"/>
      <c r="F26" s="11"/>
      <c r="G26" s="11"/>
      <c r="H26" s="11"/>
      <c r="I26" s="11"/>
      <c r="J26" s="11"/>
      <c r="K26" s="11"/>
      <c r="L26" s="11"/>
      <c r="M26" s="1"/>
      <c r="N26" s="6"/>
      <c r="O26" s="583"/>
      <c r="P26" s="584"/>
      <c r="Q26" s="584"/>
      <c r="R26" s="584"/>
      <c r="S26" s="584"/>
      <c r="T26" s="584"/>
      <c r="U26" s="584"/>
      <c r="V26" s="584"/>
      <c r="W26" s="584"/>
      <c r="X26" s="584"/>
      <c r="Y26" s="584"/>
      <c r="Z26" s="584"/>
      <c r="AA26" s="584"/>
      <c r="AB26" s="584"/>
      <c r="AC26" s="584"/>
      <c r="AD26" s="584"/>
      <c r="AE26" s="584"/>
      <c r="AF26" s="584"/>
      <c r="AG26" s="584"/>
      <c r="AH26" s="1"/>
    </row>
    <row r="27" spans="1:34" ht="18.75" customHeight="1">
      <c r="C27" s="11"/>
      <c r="D27" s="11"/>
      <c r="E27" s="11"/>
      <c r="F27" s="11"/>
      <c r="G27" s="11"/>
      <c r="H27" s="11"/>
      <c r="I27" s="11"/>
      <c r="J27" s="11"/>
      <c r="K27" s="11"/>
      <c r="L27" s="11"/>
      <c r="M27" s="1"/>
      <c r="N27" s="574" t="s">
        <v>8</v>
      </c>
      <c r="O27" s="574"/>
      <c r="P27" s="574"/>
      <c r="Q27" s="171">
        <f>入力シート!AG4</f>
        <v>0</v>
      </c>
      <c r="R27" s="171"/>
      <c r="S27" s="171"/>
      <c r="T27" s="171"/>
      <c r="U27" s="171"/>
      <c r="V27" s="171"/>
      <c r="W27" s="171"/>
      <c r="X27" s="171"/>
      <c r="Y27" s="171"/>
      <c r="Z27" s="171"/>
      <c r="AA27" s="171"/>
      <c r="AB27" s="171"/>
      <c r="AC27" s="171"/>
      <c r="AD27" s="171"/>
      <c r="AE27" s="171"/>
      <c r="AF27" s="171"/>
      <c r="AG27" s="171"/>
      <c r="AH27" s="1"/>
    </row>
    <row r="28" spans="1:34" ht="18.75" customHeight="1">
      <c r="C28" s="95" t="s">
        <v>255</v>
      </c>
      <c r="D28" s="95"/>
      <c r="E28" s="95"/>
      <c r="F28" s="95"/>
      <c r="G28" s="95"/>
      <c r="H28" s="95"/>
      <c r="I28" s="95"/>
      <c r="J28" s="95"/>
      <c r="K28" s="95"/>
      <c r="L28" s="95"/>
      <c r="M28" s="1"/>
      <c r="N28" s="574" t="s">
        <v>256</v>
      </c>
      <c r="O28" s="574"/>
      <c r="P28" s="574"/>
      <c r="Q28" s="171">
        <f>入力シート!AG3</f>
        <v>0</v>
      </c>
      <c r="R28" s="171"/>
      <c r="S28" s="171"/>
      <c r="T28" s="171"/>
      <c r="U28" s="171"/>
      <c r="V28" s="171"/>
      <c r="W28" s="171"/>
      <c r="X28" s="171"/>
      <c r="Y28" s="171"/>
      <c r="Z28" s="171"/>
      <c r="AA28" s="171"/>
      <c r="AB28" s="171"/>
      <c r="AC28" s="171"/>
      <c r="AD28" s="171"/>
      <c r="AE28" s="171"/>
      <c r="AF28" s="171"/>
      <c r="AG28" s="171"/>
      <c r="AH28" s="1"/>
    </row>
    <row r="29" spans="1:34" ht="18.75" customHeight="1">
      <c r="C29" s="11"/>
      <c r="D29" s="11"/>
      <c r="E29" s="11"/>
      <c r="F29" s="11"/>
      <c r="G29" s="11"/>
      <c r="H29" s="11"/>
      <c r="I29" s="11"/>
      <c r="J29" s="11"/>
      <c r="K29" s="11"/>
      <c r="L29" s="11"/>
      <c r="M29" s="1"/>
      <c r="N29" s="6"/>
      <c r="O29" s="6"/>
      <c r="P29" s="6"/>
      <c r="Q29" s="6"/>
      <c r="R29" s="6"/>
      <c r="S29" s="6"/>
      <c r="T29" s="6"/>
      <c r="U29" s="6"/>
      <c r="V29" s="6"/>
      <c r="W29" s="6"/>
      <c r="X29" s="6"/>
      <c r="Y29" s="6"/>
      <c r="Z29" s="6"/>
      <c r="AA29" s="6"/>
      <c r="AB29" s="6"/>
      <c r="AC29" s="6"/>
      <c r="AD29" s="6"/>
      <c r="AE29" s="6"/>
      <c r="AF29" s="6"/>
      <c r="AG29" s="6"/>
      <c r="AH29" s="1"/>
    </row>
    <row r="30" spans="1:34" ht="18.75" customHeight="1">
      <c r="C30" s="1"/>
      <c r="D30" s="1"/>
      <c r="E30" s="1"/>
      <c r="F30" s="1"/>
      <c r="G30" s="1"/>
      <c r="H30" s="1"/>
      <c r="I30" s="1"/>
      <c r="J30" s="1"/>
      <c r="K30" s="1"/>
      <c r="L30" s="1"/>
      <c r="M30" s="1"/>
      <c r="N30" s="574" t="s">
        <v>8</v>
      </c>
      <c r="O30" s="574"/>
      <c r="P30" s="574"/>
      <c r="Q30" s="171">
        <f>入力シート!AG6</f>
        <v>0</v>
      </c>
      <c r="R30" s="171"/>
      <c r="S30" s="171"/>
      <c r="T30" s="171"/>
      <c r="U30" s="171"/>
      <c r="V30" s="171"/>
      <c r="W30" s="171"/>
      <c r="X30" s="171"/>
      <c r="Y30" s="171"/>
      <c r="Z30" s="171"/>
      <c r="AA30" s="171"/>
      <c r="AB30" s="171"/>
      <c r="AC30" s="171"/>
      <c r="AD30" s="171"/>
      <c r="AE30" s="171"/>
      <c r="AF30" s="171"/>
      <c r="AG30" s="171"/>
      <c r="AH30" s="1"/>
    </row>
    <row r="31" spans="1:34" ht="18.75" customHeight="1">
      <c r="C31" s="95" t="s">
        <v>257</v>
      </c>
      <c r="D31" s="95"/>
      <c r="E31" s="95"/>
      <c r="F31" s="95"/>
      <c r="G31" s="95"/>
      <c r="H31" s="95"/>
      <c r="I31" s="95"/>
      <c r="J31" s="95"/>
      <c r="K31" s="95"/>
      <c r="L31" s="95"/>
      <c r="M31" s="1"/>
      <c r="N31" s="574" t="s">
        <v>258</v>
      </c>
      <c r="O31" s="574"/>
      <c r="P31" s="574"/>
      <c r="Q31" s="171">
        <f>入力シート!AG5</f>
        <v>0</v>
      </c>
      <c r="R31" s="171"/>
      <c r="S31" s="171"/>
      <c r="T31" s="171"/>
      <c r="U31" s="171"/>
      <c r="V31" s="171"/>
      <c r="W31" s="171"/>
      <c r="X31" s="171"/>
      <c r="Y31" s="171"/>
      <c r="Z31" s="171"/>
      <c r="AA31" s="171"/>
      <c r="AB31" s="171"/>
      <c r="AC31" s="171"/>
      <c r="AD31" s="171"/>
      <c r="AE31" s="171"/>
      <c r="AF31" s="171"/>
      <c r="AG31" s="171"/>
      <c r="AH31" s="1"/>
    </row>
    <row r="32" spans="1:34" ht="18.75" customHeight="1">
      <c r="C32" s="6"/>
      <c r="D32" s="6"/>
      <c r="E32" s="6"/>
      <c r="F32" s="6"/>
      <c r="G32" s="6"/>
      <c r="H32" s="6"/>
      <c r="I32" s="6"/>
      <c r="J32" s="6"/>
      <c r="K32" s="6"/>
      <c r="L32" s="6"/>
      <c r="M32" s="1"/>
      <c r="N32" s="6"/>
      <c r="O32" s="6"/>
      <c r="P32" s="6"/>
      <c r="Q32" s="6"/>
      <c r="R32" s="6"/>
      <c r="S32" s="6"/>
      <c r="T32" s="6"/>
      <c r="U32" s="6"/>
      <c r="V32" s="6"/>
      <c r="W32" s="6"/>
      <c r="X32" s="6"/>
      <c r="Y32" s="6"/>
      <c r="Z32" s="6"/>
      <c r="AA32" s="6"/>
      <c r="AB32" s="6"/>
      <c r="AC32" s="6"/>
      <c r="AD32" s="6"/>
      <c r="AE32" s="6"/>
      <c r="AF32" s="6"/>
      <c r="AG32" s="6"/>
      <c r="AH32" s="1"/>
    </row>
    <row r="33" spans="1:34" ht="18.75" customHeight="1">
      <c r="C33" s="95" t="s">
        <v>259</v>
      </c>
      <c r="D33" s="95"/>
      <c r="E33" s="95"/>
      <c r="F33" s="95"/>
      <c r="G33" s="95"/>
      <c r="H33" s="95"/>
      <c r="I33" s="95"/>
      <c r="J33" s="95"/>
      <c r="K33" s="95"/>
      <c r="L33" s="95"/>
      <c r="M33" s="95"/>
      <c r="N33" s="95"/>
      <c r="O33" s="95"/>
      <c r="P33" s="95"/>
      <c r="Q33" s="95"/>
      <c r="R33" s="95">
        <f>入力シート!AG7</f>
        <v>0</v>
      </c>
      <c r="S33" s="95"/>
      <c r="T33" s="95"/>
      <c r="U33" s="95"/>
      <c r="V33" s="95"/>
      <c r="W33" s="95"/>
      <c r="X33" s="95"/>
      <c r="Y33" s="95"/>
      <c r="Z33" s="95">
        <f>入力シート!AG8</f>
        <v>0</v>
      </c>
      <c r="AA33" s="95"/>
      <c r="AB33" s="95"/>
      <c r="AC33" s="95"/>
      <c r="AD33" s="95"/>
      <c r="AE33" s="95"/>
      <c r="AF33" s="95"/>
      <c r="AG33" s="95"/>
      <c r="AH33" s="95"/>
    </row>
    <row r="34" spans="1:34" ht="18.75" customHeight="1">
      <c r="C34" s="11"/>
      <c r="D34" s="11"/>
      <c r="E34" s="11"/>
      <c r="F34" s="11"/>
      <c r="G34" s="11"/>
      <c r="H34" s="11"/>
      <c r="I34" s="11"/>
      <c r="J34" s="11"/>
      <c r="K34" s="11"/>
      <c r="L34" s="11"/>
      <c r="M34" s="11"/>
      <c r="N34" s="11"/>
      <c r="O34" s="11"/>
      <c r="P34" s="11"/>
      <c r="Q34" s="6"/>
      <c r="R34" s="1"/>
      <c r="S34" s="1"/>
      <c r="T34" s="1"/>
      <c r="U34" s="1"/>
      <c r="V34" s="1"/>
      <c r="W34" s="1"/>
      <c r="X34" s="1"/>
      <c r="Y34" s="1"/>
      <c r="Z34" s="1"/>
      <c r="AA34" s="1"/>
      <c r="AB34" s="1"/>
      <c r="AC34" s="1"/>
      <c r="AD34" s="1"/>
      <c r="AE34" s="1"/>
      <c r="AF34" s="1"/>
      <c r="AG34" s="1"/>
      <c r="AH34" s="1"/>
    </row>
    <row r="35" spans="1:34" ht="18.75" customHeight="1">
      <c r="C35" s="95" t="s">
        <v>260</v>
      </c>
      <c r="D35" s="95"/>
      <c r="E35" s="95"/>
      <c r="F35" s="95"/>
      <c r="G35" s="95"/>
      <c r="H35" s="95"/>
      <c r="I35" s="95"/>
      <c r="J35" s="95"/>
      <c r="K35" s="95"/>
      <c r="L35" s="95"/>
      <c r="M35" s="1"/>
      <c r="N35" s="1"/>
      <c r="O35" s="1"/>
      <c r="P35" s="1"/>
      <c r="Q35" s="574">
        <f>入力シート!AG9</f>
        <v>0</v>
      </c>
      <c r="R35" s="574"/>
      <c r="S35" s="574"/>
      <c r="T35" s="574"/>
      <c r="U35" s="574"/>
      <c r="V35" s="1"/>
      <c r="W35" s="1"/>
      <c r="X35" s="1"/>
      <c r="Y35" s="1"/>
      <c r="Z35" s="1"/>
      <c r="AA35" s="1"/>
      <c r="AB35" s="1"/>
      <c r="AC35" s="1"/>
      <c r="AD35" s="1"/>
      <c r="AE35" s="1"/>
      <c r="AF35" s="1"/>
      <c r="AG35" s="1"/>
      <c r="AH35" s="1"/>
    </row>
    <row r="36" spans="1:34" ht="18.75" customHeight="1">
      <c r="C36" s="6"/>
      <c r="D36" s="6"/>
      <c r="E36" s="6"/>
      <c r="F36" s="6"/>
      <c r="G36" s="6"/>
      <c r="H36" s="6"/>
      <c r="I36" s="6"/>
      <c r="J36" s="6"/>
      <c r="K36" s="6"/>
      <c r="L36" s="6"/>
      <c r="M36" s="1"/>
      <c r="N36" s="1"/>
      <c r="O36" s="1"/>
      <c r="P36" s="1"/>
      <c r="Q36" s="6"/>
      <c r="R36" s="6"/>
      <c r="S36" s="6"/>
      <c r="T36" s="6"/>
      <c r="U36" s="6"/>
      <c r="V36" s="1"/>
      <c r="W36" s="1"/>
      <c r="X36" s="1"/>
      <c r="Y36" s="1"/>
      <c r="Z36" s="1"/>
      <c r="AA36" s="1"/>
      <c r="AB36" s="1"/>
      <c r="AC36" s="1"/>
      <c r="AD36" s="1"/>
      <c r="AE36" s="1"/>
      <c r="AF36" s="1"/>
      <c r="AG36" s="1"/>
      <c r="AH36" s="1"/>
    </row>
    <row r="37" spans="1:34" ht="18.75" customHeight="1">
      <c r="C37" s="95" t="s">
        <v>261</v>
      </c>
      <c r="D37" s="95"/>
      <c r="E37" s="95"/>
      <c r="F37" s="95"/>
      <c r="G37" s="95"/>
      <c r="H37" s="95"/>
      <c r="I37" s="95"/>
      <c r="J37" s="95"/>
      <c r="K37" s="95"/>
      <c r="L37" s="95"/>
      <c r="M37" s="1"/>
      <c r="N37" s="1"/>
      <c r="O37" s="1"/>
      <c r="P37" s="1"/>
      <c r="Q37" s="95">
        <f>入力シート!AG10</f>
        <v>0</v>
      </c>
      <c r="R37" s="95"/>
      <c r="S37" s="95"/>
      <c r="T37" s="95"/>
      <c r="U37" s="95"/>
      <c r="V37" s="95"/>
      <c r="W37" s="95"/>
      <c r="X37" s="95"/>
      <c r="Y37" s="95"/>
      <c r="Z37" s="95"/>
      <c r="AA37" s="95"/>
      <c r="AB37" s="1"/>
      <c r="AC37" s="1"/>
      <c r="AD37" s="1"/>
      <c r="AE37" s="1"/>
      <c r="AF37" s="1"/>
      <c r="AG37" s="1"/>
      <c r="AH37" s="1"/>
    </row>
    <row r="38" spans="1:34" ht="18.75" customHeight="1">
      <c r="A38" s="23"/>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ht="18.75" customHeight="1">
      <c r="A39" s="23"/>
      <c r="C39" s="1"/>
      <c r="D39" s="1"/>
      <c r="E39" s="1"/>
      <c r="F39" s="1"/>
      <c r="G39" s="1"/>
      <c r="H39" s="1"/>
      <c r="I39" s="1"/>
      <c r="J39" s="1"/>
      <c r="K39" s="1"/>
      <c r="L39" s="579" t="s">
        <v>262</v>
      </c>
      <c r="M39" s="579"/>
      <c r="N39" s="579"/>
      <c r="O39" s="579"/>
      <c r="P39" s="579"/>
      <c r="Q39" s="580">
        <f>入力シート!G100</f>
        <v>0</v>
      </c>
      <c r="R39" s="580"/>
      <c r="S39" s="580"/>
      <c r="T39" s="580"/>
      <c r="U39" s="580"/>
      <c r="V39" s="580"/>
      <c r="W39" s="580"/>
      <c r="X39" s="580" t="s">
        <v>144</v>
      </c>
      <c r="Y39" s="580"/>
      <c r="Z39" s="580"/>
      <c r="AA39" s="580"/>
      <c r="AB39" s="580">
        <f>入力シート!R100</f>
        <v>0</v>
      </c>
      <c r="AC39" s="580"/>
      <c r="AD39" s="580"/>
      <c r="AE39" s="580"/>
      <c r="AF39" s="580"/>
      <c r="AG39" s="580"/>
      <c r="AH39" s="580"/>
    </row>
    <row r="40" spans="1:34" ht="18.75" customHeight="1">
      <c r="A40" s="23"/>
      <c r="C40" s="1"/>
      <c r="D40" s="1"/>
      <c r="E40" s="1"/>
      <c r="F40" s="1"/>
      <c r="G40" s="1"/>
      <c r="H40" s="1"/>
      <c r="I40" s="1"/>
      <c r="J40" s="1"/>
      <c r="K40" s="1"/>
      <c r="L40" s="1"/>
      <c r="M40" s="581" t="s">
        <v>146</v>
      </c>
      <c r="N40" s="581"/>
      <c r="O40" s="581"/>
      <c r="P40" s="581"/>
      <c r="Q40" s="582">
        <f>入力シート!G101</f>
        <v>0</v>
      </c>
      <c r="R40" s="582"/>
      <c r="S40" s="582"/>
      <c r="T40" s="582"/>
      <c r="U40" s="582"/>
      <c r="V40" s="582"/>
      <c r="W40" s="582"/>
      <c r="X40" s="580" t="s">
        <v>144</v>
      </c>
      <c r="Y40" s="580"/>
      <c r="Z40" s="580"/>
      <c r="AA40" s="580"/>
      <c r="AB40" s="582">
        <f>入力シート!R101</f>
        <v>0</v>
      </c>
      <c r="AC40" s="582"/>
      <c r="AD40" s="582"/>
      <c r="AE40" s="582"/>
      <c r="AF40" s="582"/>
      <c r="AG40" s="582"/>
      <c r="AH40" s="582"/>
    </row>
    <row r="41" spans="1:34" ht="18.75" customHeight="1">
      <c r="A41" s="23"/>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58"/>
    </row>
    <row r="42" spans="1:34" ht="18.75" customHeight="1">
      <c r="A42" s="23"/>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58"/>
    </row>
    <row r="43" spans="1:34" ht="18.75" customHeight="1">
      <c r="A43" s="23"/>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58"/>
    </row>
    <row r="44" spans="1:34" ht="18.75" customHeight="1">
      <c r="A44" s="23"/>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58"/>
    </row>
    <row r="45" spans="1:34" ht="18.75" customHeight="1">
      <c r="A45" s="23"/>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1:34" ht="18.75" customHeight="1">
      <c r="A46" s="23"/>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4" ht="18.75" customHeight="1">
      <c r="A47" s="23"/>
    </row>
    <row r="48" spans="1:34" ht="18.75" customHeight="1">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sheetData>
  <sheetProtection sheet="1" objects="1" scenarios="1"/>
  <mergeCells count="39">
    <mergeCell ref="Z1:AH1"/>
    <mergeCell ref="Z2:AH2"/>
    <mergeCell ref="C6:Q6"/>
    <mergeCell ref="R10:T10"/>
    <mergeCell ref="U10:AH10"/>
    <mergeCell ref="U13:AE13"/>
    <mergeCell ref="C16:AG16"/>
    <mergeCell ref="U11:AH12"/>
    <mergeCell ref="C23:AG23"/>
    <mergeCell ref="C25:L25"/>
    <mergeCell ref="N25:P25"/>
    <mergeCell ref="Q25:X25"/>
    <mergeCell ref="B19:AH21"/>
    <mergeCell ref="O26:AG26"/>
    <mergeCell ref="N27:P27"/>
    <mergeCell ref="Q27:AG27"/>
    <mergeCell ref="C28:L28"/>
    <mergeCell ref="N28:P28"/>
    <mergeCell ref="Q28:AG28"/>
    <mergeCell ref="N30:P30"/>
    <mergeCell ref="Q30:AG30"/>
    <mergeCell ref="C31:L31"/>
    <mergeCell ref="N31:P31"/>
    <mergeCell ref="Q31:AG31"/>
    <mergeCell ref="AB39:AH39"/>
    <mergeCell ref="M40:P40"/>
    <mergeCell ref="Q40:W40"/>
    <mergeCell ref="X40:AA40"/>
    <mergeCell ref="AB40:AH40"/>
    <mergeCell ref="C37:L37"/>
    <mergeCell ref="Q37:AA37"/>
    <mergeCell ref="L39:P39"/>
    <mergeCell ref="Q39:W39"/>
    <mergeCell ref="X39:AA39"/>
    <mergeCell ref="C33:Q33"/>
    <mergeCell ref="R33:Y33"/>
    <mergeCell ref="Z33:AH33"/>
    <mergeCell ref="C35:L35"/>
    <mergeCell ref="Q35:U35"/>
  </mergeCells>
  <phoneticPr fontId="4"/>
  <printOptions horizontalCentered="1"/>
  <pageMargins left="0.70866141732283472" right="0.70866141732283472" top="0.74803149606299213" bottom="0.74803149606299213" header="0.31496062992125984" footer="0.31496062992125984"/>
  <pageSetup paperSize="9" orientation="portrait" r:id="rId1"/>
  <headerFooter>
    <oddFooter>&amp;R&amp;"ＭＳ 明朝,標準"（日本産業規格　Ａ列４番）</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72FE9-4AA6-4571-B2F8-41CE542E858F}">
  <sheetPr>
    <tabColor theme="0" tint="-0.499984740745262"/>
  </sheetPr>
  <dimension ref="A1:AQ68"/>
  <sheetViews>
    <sheetView showZeros="0" view="pageBreakPreview" zoomScale="84" zoomScaleNormal="90" zoomScaleSheetLayoutView="70" workbookViewId="0"/>
  </sheetViews>
  <sheetFormatPr defaultColWidth="2.42578125" defaultRowHeight="18.75"/>
  <cols>
    <col min="1" max="1" width="4.28515625" style="10" bestFit="1" customWidth="1"/>
    <col min="2" max="4" width="2.42578125" style="10"/>
    <col min="5" max="19" width="2.42578125" style="10" customWidth="1"/>
    <col min="20" max="16384" width="2.42578125" style="10"/>
  </cols>
  <sheetData>
    <row r="1" spans="1:43">
      <c r="B1" s="594" t="s">
        <v>263</v>
      </c>
      <c r="C1" s="594"/>
      <c r="D1" s="594"/>
      <c r="E1" s="594"/>
      <c r="F1" s="594"/>
      <c r="G1" s="594"/>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G1" s="594"/>
      <c r="AH1" s="594"/>
      <c r="AI1" s="594"/>
    </row>
    <row r="2" spans="1:43">
      <c r="B2" s="594" t="s">
        <v>264</v>
      </c>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row>
    <row r="6" spans="1:43" ht="22.5" customHeight="1">
      <c r="B6" s="585" t="s">
        <v>265</v>
      </c>
      <c r="C6" s="585"/>
      <c r="D6" s="585"/>
      <c r="E6" s="585"/>
      <c r="F6" s="585"/>
      <c r="G6" s="585"/>
      <c r="H6" s="585"/>
      <c r="I6" s="585"/>
      <c r="J6" s="585"/>
      <c r="K6" s="585"/>
      <c r="L6" s="585"/>
      <c r="M6" s="585"/>
      <c r="N6" s="585"/>
      <c r="O6" s="585"/>
      <c r="P6" s="585"/>
      <c r="Q6" s="585"/>
      <c r="R6" s="585"/>
      <c r="S6" s="585"/>
      <c r="T6" s="585"/>
      <c r="U6" s="585"/>
      <c r="V6" s="585"/>
      <c r="W6" s="585"/>
      <c r="X6" s="585"/>
      <c r="Y6" s="585"/>
      <c r="Z6" s="585"/>
      <c r="AA6" s="585"/>
      <c r="AB6" s="585"/>
      <c r="AC6" s="585"/>
      <c r="AD6" s="585"/>
      <c r="AE6" s="585"/>
      <c r="AF6" s="585"/>
      <c r="AG6" s="585"/>
      <c r="AH6" s="585"/>
      <c r="AI6" s="585"/>
    </row>
    <row r="7" spans="1:43">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row>
    <row r="10" spans="1:43">
      <c r="A10" s="7" t="s">
        <v>266</v>
      </c>
      <c r="B10" s="7"/>
      <c r="C10" s="10" t="s">
        <v>267</v>
      </c>
      <c r="AJ10" s="586" t="s">
        <v>268</v>
      </c>
      <c r="AK10" s="586"/>
      <c r="AL10" s="586"/>
      <c r="AM10" s="586"/>
      <c r="AN10" s="586" t="s">
        <v>50</v>
      </c>
      <c r="AO10" s="586"/>
      <c r="AP10" s="586"/>
      <c r="AQ10" s="586"/>
    </row>
    <row r="11" spans="1:43" ht="13.5" customHeight="1">
      <c r="A11" s="10">
        <v>1</v>
      </c>
      <c r="D11" s="59" t="str">
        <f>IF(E11="","","①")</f>
        <v/>
      </c>
      <c r="E11" s="596" t="str">
        <f>IF(VLOOKUP(A11,入力シート!$B$24:$BF$33,3,FALSE)="","",VLOOKUP(A11,入力シート!$B$24:$BF$33,3,FALSE))</f>
        <v/>
      </c>
      <c r="F11" s="596"/>
      <c r="G11" s="596"/>
      <c r="H11" s="596"/>
      <c r="I11" s="596"/>
      <c r="J11" s="596"/>
      <c r="K11" s="596"/>
      <c r="L11" s="596"/>
      <c r="M11" s="596"/>
      <c r="N11" s="596"/>
      <c r="O11" s="596"/>
      <c r="P11" s="596"/>
      <c r="Q11" s="597"/>
      <c r="R11" s="597"/>
      <c r="S11" s="597"/>
      <c r="T11" s="598" t="str">
        <f>IF(ISNA(VLOOKUP(A11,入力シート!$B$24:$BF$33,28,FALSE)),"",VLOOKUP(A11,入力シート!$B$24:$BF$33,28,FALSE))</f>
        <v/>
      </c>
      <c r="U11" s="598"/>
      <c r="V11" s="598"/>
      <c r="W11" s="598"/>
      <c r="X11" s="598"/>
      <c r="Y11" s="599"/>
      <c r="Z11" s="599"/>
      <c r="AA11" s="599"/>
      <c r="AB11" s="599"/>
      <c r="AC11" s="599"/>
      <c r="AD11" s="599"/>
      <c r="AE11" s="599"/>
      <c r="AF11" s="599"/>
      <c r="AG11" s="595"/>
      <c r="AH11" s="595"/>
      <c r="AI11" s="595"/>
      <c r="AJ11" s="592" t="str">
        <f>IF(ISNA(VLOOKUP(A11,入力シート!$B$24:$BF$33,43,FALSE)),"",VLOOKUP(A11,入力シート!$B$24:$BF$33,43,FALSE))</f>
        <v/>
      </c>
      <c r="AK11" s="592"/>
      <c r="AL11" s="592"/>
      <c r="AM11" s="592"/>
      <c r="AN11" s="592" t="str">
        <f>IF(ISNA(VLOOKUP(A11,入力シート!$B$24:$BF$33,38,FALSE)),"",VLOOKUP(A11,入力シート!$B$24:$BF$33,38,FALSE))</f>
        <v/>
      </c>
      <c r="AO11" s="592"/>
      <c r="AP11" s="592"/>
      <c r="AQ11" s="592"/>
    </row>
    <row r="12" spans="1:43" ht="13.5" customHeight="1">
      <c r="A12" s="10">
        <v>2</v>
      </c>
      <c r="D12" s="59" t="str">
        <f>IF(E12="","","②")</f>
        <v/>
      </c>
      <c r="E12" s="596" t="str">
        <f>IF(VLOOKUP(A12,入力シート!$B$24:$BF$33,3,FALSE)="","",VLOOKUP(A12,入力シート!$B$24:$BF$33,3,FALSE))</f>
        <v/>
      </c>
      <c r="F12" s="596"/>
      <c r="G12" s="596"/>
      <c r="H12" s="596"/>
      <c r="I12" s="596"/>
      <c r="J12" s="596"/>
      <c r="K12" s="596"/>
      <c r="L12" s="596"/>
      <c r="M12" s="596"/>
      <c r="N12" s="596"/>
      <c r="O12" s="596"/>
      <c r="P12" s="596"/>
      <c r="Q12" s="597"/>
      <c r="R12" s="597"/>
      <c r="S12" s="597"/>
      <c r="T12" s="598" t="str">
        <f>IF(ISNA(VLOOKUP(A12,入力シート!$B$24:$BF$33,28,FALSE)),"",VLOOKUP(A12,入力シート!$B$24:$BF$33,28,FALSE))</f>
        <v/>
      </c>
      <c r="U12" s="598"/>
      <c r="V12" s="598"/>
      <c r="W12" s="598"/>
      <c r="X12" s="598"/>
      <c r="Y12" s="599"/>
      <c r="Z12" s="599"/>
      <c r="AA12" s="599"/>
      <c r="AB12" s="599"/>
      <c r="AC12" s="599"/>
      <c r="AD12" s="599"/>
      <c r="AE12" s="599"/>
      <c r="AF12" s="599"/>
      <c r="AG12" s="595"/>
      <c r="AH12" s="595"/>
      <c r="AI12" s="595"/>
      <c r="AJ12" s="592" t="str">
        <f>IF(ISNA(VLOOKUP(A12,入力シート!$B$24:$BF$33,43,FALSE)),"",VLOOKUP(A12,入力シート!$B$24:$BF$33,43,FALSE))</f>
        <v/>
      </c>
      <c r="AK12" s="592"/>
      <c r="AL12" s="592"/>
      <c r="AM12" s="592"/>
      <c r="AN12" s="592" t="str">
        <f>IF(ISNA(VLOOKUP(A12,入力シート!$B$24:$BF$33,38,FALSE)),"",VLOOKUP(A12,入力シート!$B$24:$BF$33,38,FALSE))</f>
        <v/>
      </c>
      <c r="AO12" s="592"/>
      <c r="AP12" s="592"/>
      <c r="AQ12" s="592"/>
    </row>
    <row r="13" spans="1:43" ht="13.5" customHeight="1">
      <c r="A13" s="10">
        <v>3</v>
      </c>
      <c r="D13" s="59" t="str">
        <f>IF(E13="","","③")</f>
        <v/>
      </c>
      <c r="E13" s="596" t="str">
        <f>IF(VLOOKUP(A13,入力シート!$B$24:$BF$33,3,FALSE)="","",VLOOKUP(A13,入力シート!$B$24:$BF$33,3,FALSE))</f>
        <v/>
      </c>
      <c r="F13" s="596"/>
      <c r="G13" s="596"/>
      <c r="H13" s="596"/>
      <c r="I13" s="596"/>
      <c r="J13" s="596"/>
      <c r="K13" s="596"/>
      <c r="L13" s="596"/>
      <c r="M13" s="596"/>
      <c r="N13" s="596"/>
      <c r="O13" s="596"/>
      <c r="P13" s="596"/>
      <c r="Q13" s="597"/>
      <c r="R13" s="597"/>
      <c r="S13" s="597"/>
      <c r="T13" s="598" t="str">
        <f>IF(ISNA(VLOOKUP(A13,入力シート!$B$24:$BF$33,28,FALSE)),"",VLOOKUP(A13,入力シート!$B$24:$BF$33,28,FALSE))</f>
        <v/>
      </c>
      <c r="U13" s="598"/>
      <c r="V13" s="598"/>
      <c r="W13" s="598"/>
      <c r="X13" s="598"/>
      <c r="Y13" s="599"/>
      <c r="Z13" s="599"/>
      <c r="AA13" s="599"/>
      <c r="AB13" s="599"/>
      <c r="AC13" s="599"/>
      <c r="AD13" s="599"/>
      <c r="AE13" s="599"/>
      <c r="AF13" s="599"/>
      <c r="AG13" s="595"/>
      <c r="AH13" s="595"/>
      <c r="AI13" s="595"/>
      <c r="AJ13" s="592" t="str">
        <f>IF(ISNA(VLOOKUP(A13,入力シート!$B$24:$BF$33,43,FALSE)),"",VLOOKUP(A13,入力シート!$B$24:$BF$33,43,FALSE))</f>
        <v/>
      </c>
      <c r="AK13" s="592"/>
      <c r="AL13" s="592"/>
      <c r="AM13" s="592"/>
      <c r="AN13" s="592" t="str">
        <f>IF(ISNA(VLOOKUP(A13,入力シート!$B$24:$BF$33,38,FALSE)),"",VLOOKUP(A13,入力シート!$B$24:$BF$33,38,FALSE))</f>
        <v/>
      </c>
      <c r="AO13" s="592"/>
      <c r="AP13" s="592"/>
      <c r="AQ13" s="592"/>
    </row>
    <row r="14" spans="1:43" ht="13.5" customHeight="1">
      <c r="A14" s="10">
        <v>4</v>
      </c>
      <c r="D14" s="59" t="str">
        <f>IF(E14="","","④")</f>
        <v/>
      </c>
      <c r="E14" s="596" t="str">
        <f>IF(VLOOKUP(A14,入力シート!$B$24:$BF$33,3,FALSE)="","",VLOOKUP(A14,入力シート!$B$24:$BF$33,3,FALSE))</f>
        <v/>
      </c>
      <c r="F14" s="596"/>
      <c r="G14" s="596"/>
      <c r="H14" s="596"/>
      <c r="I14" s="596"/>
      <c r="J14" s="596"/>
      <c r="K14" s="596"/>
      <c r="L14" s="596"/>
      <c r="M14" s="596"/>
      <c r="N14" s="596"/>
      <c r="O14" s="596"/>
      <c r="P14" s="596"/>
      <c r="Q14" s="597"/>
      <c r="R14" s="597"/>
      <c r="S14" s="597"/>
      <c r="T14" s="598" t="str">
        <f>IF(ISNA(VLOOKUP(A14,入力シート!$B$24:$BF$33,28,FALSE)),"",VLOOKUP(A14,入力シート!$B$24:$BF$33,28,FALSE))</f>
        <v/>
      </c>
      <c r="U14" s="598"/>
      <c r="V14" s="598"/>
      <c r="W14" s="598"/>
      <c r="X14" s="598"/>
      <c r="Y14" s="599"/>
      <c r="Z14" s="599"/>
      <c r="AA14" s="599"/>
      <c r="AB14" s="599"/>
      <c r="AC14" s="599"/>
      <c r="AD14" s="599"/>
      <c r="AE14" s="599"/>
      <c r="AF14" s="599"/>
      <c r="AG14" s="595"/>
      <c r="AH14" s="595"/>
      <c r="AI14" s="595"/>
      <c r="AJ14" s="592" t="str">
        <f>IF(ISNA(VLOOKUP(A14,入力シート!$B$24:$BF$33,43,FALSE)),"",VLOOKUP(A14,入力シート!$B$24:$BF$33,43,FALSE))</f>
        <v/>
      </c>
      <c r="AK14" s="592"/>
      <c r="AL14" s="592"/>
      <c r="AM14" s="592"/>
      <c r="AN14" s="592" t="str">
        <f>IF(ISNA(VLOOKUP(A14,入力シート!$B$24:$BF$33,38,FALSE)),"",VLOOKUP(A14,入力シート!$B$24:$BF$33,38,FALSE))</f>
        <v/>
      </c>
      <c r="AO14" s="592"/>
      <c r="AP14" s="592"/>
      <c r="AQ14" s="592"/>
    </row>
    <row r="15" spans="1:43" ht="13.5" customHeight="1">
      <c r="A15" s="10">
        <v>5</v>
      </c>
      <c r="D15" s="59" t="str">
        <f>IF(E15="","","⑤")</f>
        <v/>
      </c>
      <c r="E15" s="596" t="str">
        <f>IF(VLOOKUP(A15,入力シート!$B$24:$BF$33,3,FALSE)="","",VLOOKUP(A15,入力シート!$B$24:$BF$33,3,FALSE))</f>
        <v/>
      </c>
      <c r="F15" s="596"/>
      <c r="G15" s="596"/>
      <c r="H15" s="596"/>
      <c r="I15" s="596"/>
      <c r="J15" s="596"/>
      <c r="K15" s="596"/>
      <c r="L15" s="596"/>
      <c r="M15" s="596"/>
      <c r="N15" s="596"/>
      <c r="O15" s="596"/>
      <c r="P15" s="596"/>
      <c r="Q15" s="597"/>
      <c r="R15" s="597"/>
      <c r="S15" s="597"/>
      <c r="T15" s="598" t="str">
        <f>IF(ISNA(VLOOKUP(A15,入力シート!$B$24:$BF$33,28,FALSE)),"",VLOOKUP(A15,入力シート!$B$24:$BF$33,28,FALSE))</f>
        <v/>
      </c>
      <c r="U15" s="598"/>
      <c r="V15" s="598"/>
      <c r="W15" s="598"/>
      <c r="X15" s="598"/>
      <c r="Y15" s="599"/>
      <c r="Z15" s="599"/>
      <c r="AA15" s="599"/>
      <c r="AB15" s="599"/>
      <c r="AC15" s="599"/>
      <c r="AD15" s="599"/>
      <c r="AE15" s="599"/>
      <c r="AF15" s="599"/>
      <c r="AG15" s="595"/>
      <c r="AH15" s="595"/>
      <c r="AI15" s="595"/>
      <c r="AJ15" s="592" t="str">
        <f>IF(ISNA(VLOOKUP(A15,入力シート!$B$24:$BF$33,43,FALSE)),"",VLOOKUP(A15,入力シート!$B$24:$BF$33,43,FALSE))</f>
        <v/>
      </c>
      <c r="AK15" s="592"/>
      <c r="AL15" s="592"/>
      <c r="AM15" s="592"/>
      <c r="AN15" s="592" t="str">
        <f>IF(ISNA(VLOOKUP(A15,入力シート!$B$24:$BF$33,38,FALSE)),"",VLOOKUP(A15,入力シート!$B$24:$BF$33,38,FALSE))</f>
        <v/>
      </c>
      <c r="AO15" s="592"/>
      <c r="AP15" s="592"/>
      <c r="AQ15" s="592"/>
    </row>
    <row r="16" spans="1:43" ht="13.5" customHeight="1">
      <c r="A16" s="10">
        <v>6</v>
      </c>
      <c r="D16" s="59" t="str">
        <f>IF(E16="","","⑥")</f>
        <v/>
      </c>
      <c r="E16" s="596" t="str">
        <f>IF(VLOOKUP(A16,入力シート!$B$24:$BF$33,3,FALSE)="","",VLOOKUP(A16,入力シート!$B$24:$BF$33,3,FALSE))</f>
        <v/>
      </c>
      <c r="F16" s="596"/>
      <c r="G16" s="596"/>
      <c r="H16" s="596"/>
      <c r="I16" s="596"/>
      <c r="J16" s="596"/>
      <c r="K16" s="596"/>
      <c r="L16" s="596"/>
      <c r="M16" s="596"/>
      <c r="N16" s="596"/>
      <c r="O16" s="596"/>
      <c r="P16" s="596"/>
      <c r="Q16" s="597"/>
      <c r="R16" s="597"/>
      <c r="S16" s="597"/>
      <c r="T16" s="598" t="str">
        <f>IF(ISNA(VLOOKUP(A16,入力シート!$B$24:$BF$33,28,FALSE)),"",VLOOKUP(A16,入力シート!$B$24:$BF$33,28,FALSE))</f>
        <v/>
      </c>
      <c r="U16" s="598"/>
      <c r="V16" s="598"/>
      <c r="W16" s="598"/>
      <c r="X16" s="598"/>
      <c r="Y16" s="599"/>
      <c r="Z16" s="599"/>
      <c r="AA16" s="599"/>
      <c r="AB16" s="599"/>
      <c r="AC16" s="599"/>
      <c r="AD16" s="599"/>
      <c r="AE16" s="599"/>
      <c r="AF16" s="599"/>
      <c r="AG16" s="595"/>
      <c r="AH16" s="595"/>
      <c r="AI16" s="595"/>
      <c r="AJ16" s="592" t="str">
        <f>IF(ISNA(VLOOKUP(A16,入力シート!$B$24:$BF$33,43,FALSE)),"",VLOOKUP(A16,入力シート!$B$24:$BF$33,43,FALSE))</f>
        <v/>
      </c>
      <c r="AK16" s="592"/>
      <c r="AL16" s="592"/>
      <c r="AM16" s="592"/>
      <c r="AN16" s="592" t="str">
        <f>IF(ISNA(VLOOKUP(A16,入力シート!$B$24:$BF$33,38,FALSE)),"",VLOOKUP(A16,入力シート!$B$24:$BF$33,38,FALSE))</f>
        <v/>
      </c>
      <c r="AO16" s="592"/>
      <c r="AP16" s="592"/>
      <c r="AQ16" s="592"/>
    </row>
    <row r="17" spans="1:43" ht="13.5" customHeight="1">
      <c r="A17" s="10">
        <v>7</v>
      </c>
      <c r="D17" s="59" t="str">
        <f>IF(E17="","","⑦")</f>
        <v/>
      </c>
      <c r="E17" s="596" t="str">
        <f>IF(VLOOKUP(A17,入力シート!$B$24:$BF$33,3,FALSE)="","",VLOOKUP(A17,入力シート!$B$24:$BF$33,3,FALSE))</f>
        <v/>
      </c>
      <c r="F17" s="596"/>
      <c r="G17" s="596"/>
      <c r="H17" s="596"/>
      <c r="I17" s="596"/>
      <c r="J17" s="596"/>
      <c r="K17" s="596"/>
      <c r="L17" s="596"/>
      <c r="M17" s="596"/>
      <c r="N17" s="596"/>
      <c r="O17" s="596"/>
      <c r="P17" s="596"/>
      <c r="Q17" s="597"/>
      <c r="R17" s="597"/>
      <c r="S17" s="597"/>
      <c r="T17" s="598" t="str">
        <f>IF(ISNA(VLOOKUP(A17,入力シート!$B$24:$BF$33,28,FALSE)),"",VLOOKUP(A17,入力シート!$B$24:$BF$33,28,FALSE))</f>
        <v/>
      </c>
      <c r="U17" s="598"/>
      <c r="V17" s="598"/>
      <c r="W17" s="598"/>
      <c r="X17" s="598"/>
      <c r="Y17" s="599"/>
      <c r="Z17" s="599"/>
      <c r="AA17" s="599"/>
      <c r="AB17" s="599"/>
      <c r="AC17" s="599"/>
      <c r="AD17" s="599"/>
      <c r="AE17" s="599"/>
      <c r="AF17" s="599"/>
      <c r="AG17" s="595"/>
      <c r="AH17" s="595"/>
      <c r="AI17" s="595"/>
      <c r="AJ17" s="592" t="str">
        <f>IF(ISNA(VLOOKUP(A17,入力シート!$B$24:$BF$33,43,FALSE)),"",VLOOKUP(A17,入力シート!$B$24:$BF$33,43,FALSE))</f>
        <v/>
      </c>
      <c r="AK17" s="592"/>
      <c r="AL17" s="592"/>
      <c r="AM17" s="592"/>
      <c r="AN17" s="592" t="str">
        <f>IF(ISNA(VLOOKUP(A17,入力シート!$B$24:$BF$33,38,FALSE)),"",VLOOKUP(A17,入力シート!$B$24:$BF$33,38,FALSE))</f>
        <v/>
      </c>
      <c r="AO17" s="592"/>
      <c r="AP17" s="592"/>
      <c r="AQ17" s="592"/>
    </row>
    <row r="18" spans="1:43" ht="13.5" customHeight="1">
      <c r="A18" s="10">
        <v>8</v>
      </c>
      <c r="D18" s="59" t="str">
        <f>IF(E18="","","⑧")</f>
        <v/>
      </c>
      <c r="E18" s="596" t="str">
        <f>IF(VLOOKUP(A18,入力シート!$B$24:$BF$33,3,FALSE)="","",VLOOKUP(A18,入力シート!$B$24:$BF$33,3,FALSE))</f>
        <v/>
      </c>
      <c r="F18" s="596"/>
      <c r="G18" s="596"/>
      <c r="H18" s="596"/>
      <c r="I18" s="596"/>
      <c r="J18" s="596"/>
      <c r="K18" s="596"/>
      <c r="L18" s="596"/>
      <c r="M18" s="596"/>
      <c r="N18" s="596"/>
      <c r="O18" s="596"/>
      <c r="P18" s="596"/>
      <c r="Q18" s="597"/>
      <c r="R18" s="597"/>
      <c r="S18" s="597"/>
      <c r="T18" s="598" t="str">
        <f>IF(ISNA(VLOOKUP(A18,入力シート!$B$24:$BF$33,28,FALSE)),"",VLOOKUP(A18,入力シート!$B$24:$BF$33,28,FALSE))</f>
        <v/>
      </c>
      <c r="U18" s="598"/>
      <c r="V18" s="598"/>
      <c r="W18" s="598"/>
      <c r="X18" s="598"/>
      <c r="Y18" s="599"/>
      <c r="Z18" s="599"/>
      <c r="AA18" s="599"/>
      <c r="AB18" s="599"/>
      <c r="AC18" s="599"/>
      <c r="AD18" s="599"/>
      <c r="AE18" s="599"/>
      <c r="AF18" s="599"/>
      <c r="AG18" s="595"/>
      <c r="AH18" s="595"/>
      <c r="AI18" s="595"/>
      <c r="AJ18" s="592" t="str">
        <f>IF(ISNA(VLOOKUP(A18,入力シート!$B$24:$BF$33,43,FALSE)),"",VLOOKUP(A18,入力シート!$B$24:$BF$33,43,FALSE))</f>
        <v/>
      </c>
      <c r="AK18" s="592"/>
      <c r="AL18" s="592"/>
      <c r="AM18" s="592"/>
      <c r="AN18" s="592" t="str">
        <f>IF(ISNA(VLOOKUP(A18,入力シート!$B$24:$BF$33,38,FALSE)),"",VLOOKUP(A18,入力シート!$B$24:$BF$33,38,FALSE))</f>
        <v/>
      </c>
      <c r="AO18" s="592"/>
      <c r="AP18" s="592"/>
      <c r="AQ18" s="592"/>
    </row>
    <row r="19" spans="1:43" ht="13.5" customHeight="1">
      <c r="A19" s="10">
        <v>9</v>
      </c>
      <c r="D19" s="59" t="str">
        <f>IF(E19="","","⑨")</f>
        <v/>
      </c>
      <c r="E19" s="596" t="str">
        <f>IF(VLOOKUP(A19,入力シート!$B$24:$BF$33,3,FALSE)="","",VLOOKUP(A19,入力シート!$B$24:$BF$33,3,FALSE))</f>
        <v/>
      </c>
      <c r="F19" s="596"/>
      <c r="G19" s="596"/>
      <c r="H19" s="596"/>
      <c r="I19" s="596"/>
      <c r="J19" s="596"/>
      <c r="K19" s="596"/>
      <c r="L19" s="596"/>
      <c r="M19" s="596"/>
      <c r="N19" s="596"/>
      <c r="O19" s="596"/>
      <c r="P19" s="596"/>
      <c r="Q19" s="597"/>
      <c r="R19" s="597"/>
      <c r="S19" s="597"/>
      <c r="T19" s="598" t="str">
        <f>IF(ISNA(VLOOKUP(A19,入力シート!$B$24:$BF$33,28,FALSE)),"",VLOOKUP(A19,入力シート!$B$24:$BF$33,28,FALSE))</f>
        <v/>
      </c>
      <c r="U19" s="598"/>
      <c r="V19" s="598"/>
      <c r="W19" s="598"/>
      <c r="X19" s="598"/>
      <c r="Y19" s="599"/>
      <c r="Z19" s="599"/>
      <c r="AA19" s="599"/>
      <c r="AB19" s="599"/>
      <c r="AC19" s="599"/>
      <c r="AD19" s="599"/>
      <c r="AE19" s="599"/>
      <c r="AF19" s="599"/>
      <c r="AG19" s="595"/>
      <c r="AH19" s="595"/>
      <c r="AI19" s="595"/>
      <c r="AJ19" s="592" t="str">
        <f>IF(ISNA(VLOOKUP(A19,入力シート!$B$24:$BF$33,43,FALSE)),"",VLOOKUP(A19,入力シート!$B$24:$BF$33,43,FALSE))</f>
        <v/>
      </c>
      <c r="AK19" s="592"/>
      <c r="AL19" s="592"/>
      <c r="AM19" s="592"/>
      <c r="AN19" s="592" t="str">
        <f>IF(ISNA(VLOOKUP(A19,入力シート!$B$24:$BF$33,38,FALSE)),"",VLOOKUP(A19,入力シート!$B$24:$BF$33,38,FALSE))</f>
        <v/>
      </c>
      <c r="AO19" s="592"/>
      <c r="AP19" s="592"/>
      <c r="AQ19" s="592"/>
    </row>
    <row r="20" spans="1:43">
      <c r="A20" s="10">
        <v>10</v>
      </c>
      <c r="D20" s="59" t="str">
        <f>IF(E20="","","⑩")</f>
        <v/>
      </c>
      <c r="E20" s="596" t="str">
        <f>IF(VLOOKUP(A20,入力シート!$B$24:$BF$33,3,FALSE)="","",VLOOKUP(A20,入力シート!$B$24:$BF$33,3,FALSE))</f>
        <v/>
      </c>
      <c r="F20" s="596"/>
      <c r="G20" s="596"/>
      <c r="H20" s="596"/>
      <c r="I20" s="596"/>
      <c r="J20" s="596"/>
      <c r="K20" s="596"/>
      <c r="L20" s="596"/>
      <c r="M20" s="596"/>
      <c r="N20" s="596"/>
      <c r="O20" s="596"/>
      <c r="P20" s="596"/>
      <c r="Q20" s="597"/>
      <c r="R20" s="597"/>
      <c r="S20" s="597"/>
      <c r="T20" s="598" t="str">
        <f>IF(ISNA(VLOOKUP(A20,入力シート!$B$24:$BF$33,28,FALSE)),"",VLOOKUP(A20,入力シート!$B$24:$BF$33,28,FALSE))</f>
        <v/>
      </c>
      <c r="U20" s="598"/>
      <c r="V20" s="598"/>
      <c r="W20" s="598"/>
      <c r="X20" s="598"/>
      <c r="Y20" s="599"/>
      <c r="Z20" s="599"/>
      <c r="AA20" s="599"/>
      <c r="AB20" s="599"/>
      <c r="AC20" s="599"/>
      <c r="AD20" s="599"/>
      <c r="AE20" s="599"/>
      <c r="AF20" s="599"/>
      <c r="AG20" s="595"/>
      <c r="AH20" s="595"/>
      <c r="AI20" s="595"/>
      <c r="AJ20" s="592" t="str">
        <f>IF(ISNA(VLOOKUP(A20,入力シート!$B$24:$BF$33,43,FALSE)),"",VLOOKUP(A20,入力シート!$B$24:$BF$33,43,FALSE))</f>
        <v/>
      </c>
      <c r="AK20" s="592"/>
      <c r="AL20" s="592"/>
      <c r="AM20" s="592"/>
      <c r="AN20" s="592" t="str">
        <f>IF(ISNA(VLOOKUP(A20,入力シート!$B$24:$BF$33,38,FALSE)),"",VLOOKUP(A20,入力シート!$B$24:$BF$33,38,FALSE))</f>
        <v/>
      </c>
      <c r="AO20" s="592"/>
      <c r="AP20" s="592"/>
      <c r="AQ20" s="592"/>
    </row>
    <row r="21" spans="1:43">
      <c r="D21" s="59"/>
      <c r="E21" s="60"/>
      <c r="F21" s="60"/>
      <c r="G21" s="60"/>
      <c r="H21" s="60"/>
      <c r="I21" s="60"/>
      <c r="J21" s="60"/>
      <c r="K21" s="60"/>
      <c r="L21" s="60"/>
      <c r="M21" s="60"/>
      <c r="N21" s="60"/>
      <c r="O21" s="60"/>
      <c r="P21" s="60"/>
      <c r="Q21" s="60"/>
      <c r="R21" s="60"/>
      <c r="S21" s="60"/>
      <c r="T21" s="60"/>
      <c r="U21" s="60"/>
      <c r="AG21" s="595"/>
      <c r="AH21" s="595"/>
      <c r="AI21" s="595"/>
      <c r="AJ21" s="592"/>
      <c r="AK21" s="592"/>
      <c r="AL21" s="592"/>
      <c r="AM21" s="592"/>
      <c r="AN21" s="592"/>
      <c r="AO21" s="592"/>
      <c r="AP21" s="592"/>
      <c r="AQ21" s="592"/>
    </row>
    <row r="22" spans="1:43">
      <c r="C22" s="10" t="s">
        <v>269</v>
      </c>
    </row>
    <row r="23" spans="1:43">
      <c r="F23" s="592">
        <f>SUM(AJ11:AM20)</f>
        <v>0</v>
      </c>
      <c r="G23" s="592"/>
      <c r="H23" s="592"/>
      <c r="I23" s="592"/>
      <c r="J23" s="592"/>
      <c r="K23" s="592"/>
      <c r="L23" s="592"/>
      <c r="M23" s="592"/>
      <c r="N23" s="10" t="s">
        <v>176</v>
      </c>
      <c r="O23" s="586" t="s">
        <v>270</v>
      </c>
      <c r="P23" s="586"/>
      <c r="Q23" s="586"/>
      <c r="R23" s="586"/>
      <c r="S23" s="586"/>
      <c r="T23" s="586"/>
      <c r="U23" s="586"/>
      <c r="V23" s="600">
        <f>SUM(AN11:AQ20)</f>
        <v>0</v>
      </c>
      <c r="W23" s="600"/>
      <c r="X23" s="600"/>
      <c r="Y23" s="600"/>
      <c r="Z23" s="600"/>
      <c r="AA23" s="600"/>
      <c r="AD23" s="61"/>
      <c r="AE23" s="61"/>
    </row>
    <row r="24" spans="1:43">
      <c r="F24" s="62"/>
      <c r="G24" s="62"/>
      <c r="H24" s="62"/>
      <c r="I24" s="62"/>
      <c r="J24" s="62"/>
      <c r="K24" s="62"/>
      <c r="L24" s="62"/>
      <c r="M24" s="62"/>
      <c r="V24" s="592"/>
      <c r="W24" s="592"/>
      <c r="X24" s="592"/>
      <c r="Y24" s="592"/>
      <c r="Z24" s="592"/>
      <c r="AA24" s="592"/>
      <c r="AB24" s="62"/>
      <c r="AC24" s="62"/>
      <c r="AD24" s="61"/>
      <c r="AE24" s="61"/>
    </row>
    <row r="25" spans="1:43">
      <c r="C25" s="10" t="s">
        <v>271</v>
      </c>
    </row>
    <row r="26" spans="1:43">
      <c r="F26" s="593">
        <f>MAX(入力シート!U24:AB33)</f>
        <v>0</v>
      </c>
      <c r="G26" s="593"/>
      <c r="H26" s="593"/>
      <c r="I26" s="593"/>
      <c r="J26" s="593"/>
      <c r="K26" s="593"/>
      <c r="L26" s="593"/>
      <c r="M26" s="593"/>
      <c r="N26" s="593"/>
    </row>
    <row r="28" spans="1:43">
      <c r="C28" s="10" t="s">
        <v>272</v>
      </c>
    </row>
    <row r="29" spans="1:43">
      <c r="D29" s="59" t="str">
        <f t="shared" ref="D29:D38" si="0">D11</f>
        <v/>
      </c>
      <c r="E29" s="63"/>
      <c r="F29" s="591" t="str">
        <f>IF(D29="","",入力シート!BB24)</f>
        <v/>
      </c>
      <c r="G29" s="591"/>
      <c r="H29" s="591"/>
      <c r="I29" s="591"/>
      <c r="J29" s="591"/>
      <c r="K29" s="591"/>
      <c r="L29" s="591"/>
      <c r="M29" s="591"/>
      <c r="N29" s="591"/>
      <c r="O29" s="591"/>
      <c r="P29" s="591"/>
      <c r="Q29" s="591"/>
      <c r="R29" s="591"/>
      <c r="S29" s="591"/>
      <c r="T29" s="591"/>
      <c r="U29" s="591"/>
      <c r="V29" s="591"/>
      <c r="W29" s="591"/>
      <c r="X29" s="591"/>
      <c r="Y29" s="591"/>
      <c r="Z29" s="591"/>
      <c r="AA29" s="591"/>
      <c r="AB29" s="591"/>
      <c r="AC29" s="591"/>
      <c r="AD29" s="591"/>
      <c r="AE29" s="591"/>
      <c r="AF29" s="591"/>
      <c r="AG29" s="591"/>
      <c r="AH29" s="591"/>
      <c r="AI29" s="63"/>
    </row>
    <row r="30" spans="1:43">
      <c r="D30" s="59" t="str">
        <f t="shared" si="0"/>
        <v/>
      </c>
      <c r="E30" s="63"/>
      <c r="F30" s="591" t="str">
        <f>IF(D30="","",入力シート!BB25)</f>
        <v/>
      </c>
      <c r="G30" s="591"/>
      <c r="H30" s="591"/>
      <c r="I30" s="591"/>
      <c r="J30" s="591"/>
      <c r="K30" s="591"/>
      <c r="L30" s="591"/>
      <c r="M30" s="591"/>
      <c r="N30" s="591"/>
      <c r="O30" s="591"/>
      <c r="P30" s="591"/>
      <c r="Q30" s="591"/>
      <c r="R30" s="591"/>
      <c r="S30" s="591"/>
      <c r="T30" s="591"/>
      <c r="U30" s="591"/>
      <c r="V30" s="591"/>
      <c r="W30" s="591"/>
      <c r="X30" s="591"/>
      <c r="Y30" s="591"/>
      <c r="Z30" s="591"/>
      <c r="AA30" s="591"/>
      <c r="AB30" s="591"/>
      <c r="AC30" s="591"/>
      <c r="AD30" s="591"/>
      <c r="AE30" s="591"/>
      <c r="AF30" s="591"/>
      <c r="AG30" s="591"/>
      <c r="AH30" s="591"/>
      <c r="AI30" s="63"/>
    </row>
    <row r="31" spans="1:43">
      <c r="D31" s="59" t="str">
        <f t="shared" si="0"/>
        <v/>
      </c>
      <c r="E31" s="63"/>
      <c r="F31" s="591" t="str">
        <f>IF(D31="","",入力シート!BB26)</f>
        <v/>
      </c>
      <c r="G31" s="591"/>
      <c r="H31" s="591"/>
      <c r="I31" s="591"/>
      <c r="J31" s="591"/>
      <c r="K31" s="591"/>
      <c r="L31" s="591"/>
      <c r="M31" s="591"/>
      <c r="N31" s="591"/>
      <c r="O31" s="591"/>
      <c r="P31" s="591"/>
      <c r="Q31" s="591"/>
      <c r="R31" s="591"/>
      <c r="S31" s="591"/>
      <c r="T31" s="591"/>
      <c r="U31" s="591"/>
      <c r="V31" s="591"/>
      <c r="W31" s="591"/>
      <c r="X31" s="591"/>
      <c r="Y31" s="591"/>
      <c r="Z31" s="591"/>
      <c r="AA31" s="591"/>
      <c r="AB31" s="591"/>
      <c r="AC31" s="591"/>
      <c r="AD31" s="591"/>
      <c r="AE31" s="591"/>
      <c r="AF31" s="591"/>
      <c r="AG31" s="591"/>
      <c r="AH31" s="591"/>
      <c r="AI31" s="63"/>
    </row>
    <row r="32" spans="1:43">
      <c r="D32" s="59" t="str">
        <f t="shared" si="0"/>
        <v/>
      </c>
      <c r="E32" s="63"/>
      <c r="F32" s="591" t="str">
        <f>IF(D32="","",入力シート!BB27)</f>
        <v/>
      </c>
      <c r="G32" s="591"/>
      <c r="H32" s="591"/>
      <c r="I32" s="591"/>
      <c r="J32" s="591"/>
      <c r="K32" s="591"/>
      <c r="L32" s="591"/>
      <c r="M32" s="591"/>
      <c r="N32" s="591"/>
      <c r="O32" s="591"/>
      <c r="P32" s="591"/>
      <c r="Q32" s="591"/>
      <c r="R32" s="591"/>
      <c r="S32" s="591"/>
      <c r="T32" s="591"/>
      <c r="U32" s="591"/>
      <c r="V32" s="591"/>
      <c r="W32" s="591"/>
      <c r="X32" s="591"/>
      <c r="Y32" s="591"/>
      <c r="Z32" s="591"/>
      <c r="AA32" s="591"/>
      <c r="AB32" s="591"/>
      <c r="AC32" s="591"/>
      <c r="AD32" s="591"/>
      <c r="AE32" s="591"/>
      <c r="AF32" s="591"/>
      <c r="AG32" s="591"/>
      <c r="AH32" s="591"/>
      <c r="AI32" s="63"/>
    </row>
    <row r="33" spans="3:35">
      <c r="D33" s="59" t="str">
        <f t="shared" si="0"/>
        <v/>
      </c>
      <c r="E33" s="63"/>
      <c r="F33" s="591" t="str">
        <f>IF(D33="","",入力シート!BB28)</f>
        <v/>
      </c>
      <c r="G33" s="591"/>
      <c r="H33" s="591"/>
      <c r="I33" s="591"/>
      <c r="J33" s="591"/>
      <c r="K33" s="591"/>
      <c r="L33" s="591"/>
      <c r="M33" s="591"/>
      <c r="N33" s="591"/>
      <c r="O33" s="591"/>
      <c r="P33" s="591"/>
      <c r="Q33" s="591"/>
      <c r="R33" s="591"/>
      <c r="S33" s="591"/>
      <c r="T33" s="591"/>
      <c r="U33" s="591"/>
      <c r="V33" s="591"/>
      <c r="W33" s="591"/>
      <c r="X33" s="591"/>
      <c r="Y33" s="591"/>
      <c r="Z33" s="591"/>
      <c r="AA33" s="591"/>
      <c r="AB33" s="591"/>
      <c r="AC33" s="591"/>
      <c r="AD33" s="591"/>
      <c r="AE33" s="591"/>
      <c r="AF33" s="591"/>
      <c r="AG33" s="591"/>
      <c r="AH33" s="591"/>
      <c r="AI33" s="63"/>
    </row>
    <row r="34" spans="3:35">
      <c r="D34" s="59" t="str">
        <f t="shared" si="0"/>
        <v/>
      </c>
      <c r="E34" s="63"/>
      <c r="F34" s="591" t="str">
        <f>IF(D34="","",入力シート!BB29)</f>
        <v/>
      </c>
      <c r="G34" s="591"/>
      <c r="H34" s="591"/>
      <c r="I34" s="591"/>
      <c r="J34" s="591"/>
      <c r="K34" s="591"/>
      <c r="L34" s="591"/>
      <c r="M34" s="591"/>
      <c r="N34" s="591"/>
      <c r="O34" s="591"/>
      <c r="P34" s="591"/>
      <c r="Q34" s="591"/>
      <c r="R34" s="591"/>
      <c r="S34" s="591"/>
      <c r="T34" s="591"/>
      <c r="U34" s="591"/>
      <c r="V34" s="591"/>
      <c r="W34" s="591"/>
      <c r="X34" s="591"/>
      <c r="Y34" s="591"/>
      <c r="Z34" s="591"/>
      <c r="AA34" s="591"/>
      <c r="AB34" s="591"/>
      <c r="AC34" s="591"/>
      <c r="AD34" s="591"/>
      <c r="AE34" s="591"/>
      <c r="AF34" s="591"/>
      <c r="AG34" s="591"/>
      <c r="AH34" s="591"/>
      <c r="AI34" s="63"/>
    </row>
    <row r="35" spans="3:35">
      <c r="D35" s="59" t="str">
        <f t="shared" si="0"/>
        <v/>
      </c>
      <c r="E35" s="63"/>
      <c r="F35" s="591" t="str">
        <f>IF(D35="","",入力シート!BB30)</f>
        <v/>
      </c>
      <c r="G35" s="591"/>
      <c r="H35" s="591"/>
      <c r="I35" s="591"/>
      <c r="J35" s="591"/>
      <c r="K35" s="591"/>
      <c r="L35" s="591"/>
      <c r="M35" s="591"/>
      <c r="N35" s="591"/>
      <c r="O35" s="591"/>
      <c r="P35" s="591"/>
      <c r="Q35" s="591"/>
      <c r="R35" s="591"/>
      <c r="S35" s="591"/>
      <c r="T35" s="591"/>
      <c r="U35" s="591"/>
      <c r="V35" s="591"/>
      <c r="W35" s="591"/>
      <c r="X35" s="591"/>
      <c r="Y35" s="591"/>
      <c r="Z35" s="591"/>
      <c r="AA35" s="591"/>
      <c r="AB35" s="591"/>
      <c r="AC35" s="591"/>
      <c r="AD35" s="591"/>
      <c r="AE35" s="591"/>
      <c r="AF35" s="591"/>
      <c r="AG35" s="591"/>
      <c r="AH35" s="591"/>
      <c r="AI35" s="63"/>
    </row>
    <row r="36" spans="3:35">
      <c r="D36" s="59" t="str">
        <f t="shared" si="0"/>
        <v/>
      </c>
      <c r="E36" s="63"/>
      <c r="F36" s="591" t="str">
        <f>IF(D36="","",入力シート!BB31)</f>
        <v/>
      </c>
      <c r="G36" s="591"/>
      <c r="H36" s="591"/>
      <c r="I36" s="591"/>
      <c r="J36" s="591"/>
      <c r="K36" s="591"/>
      <c r="L36" s="591"/>
      <c r="M36" s="591"/>
      <c r="N36" s="591"/>
      <c r="O36" s="591"/>
      <c r="P36" s="591"/>
      <c r="Q36" s="591"/>
      <c r="R36" s="591"/>
      <c r="S36" s="591"/>
      <c r="T36" s="591"/>
      <c r="U36" s="591"/>
      <c r="V36" s="591"/>
      <c r="W36" s="591"/>
      <c r="X36" s="591"/>
      <c r="Y36" s="591"/>
      <c r="Z36" s="591"/>
      <c r="AA36" s="591"/>
      <c r="AB36" s="591"/>
      <c r="AC36" s="591"/>
      <c r="AD36" s="591"/>
      <c r="AE36" s="591"/>
      <c r="AF36" s="591"/>
      <c r="AG36" s="591"/>
      <c r="AH36" s="591"/>
      <c r="AI36" s="63"/>
    </row>
    <row r="37" spans="3:35">
      <c r="D37" s="59" t="str">
        <f t="shared" si="0"/>
        <v/>
      </c>
      <c r="E37" s="63"/>
      <c r="F37" s="591" t="str">
        <f>IF(D37="","",入力シート!BB32)</f>
        <v/>
      </c>
      <c r="G37" s="591"/>
      <c r="H37" s="591"/>
      <c r="I37" s="591"/>
      <c r="J37" s="591"/>
      <c r="K37" s="591"/>
      <c r="L37" s="591"/>
      <c r="M37" s="591"/>
      <c r="N37" s="591"/>
      <c r="O37" s="591"/>
      <c r="P37" s="591"/>
      <c r="Q37" s="591"/>
      <c r="R37" s="591"/>
      <c r="S37" s="591"/>
      <c r="T37" s="591"/>
      <c r="U37" s="591"/>
      <c r="V37" s="591"/>
      <c r="W37" s="591"/>
      <c r="X37" s="591"/>
      <c r="Y37" s="591"/>
      <c r="Z37" s="591"/>
      <c r="AA37" s="591"/>
      <c r="AB37" s="591"/>
      <c r="AC37" s="591"/>
      <c r="AD37" s="591"/>
      <c r="AE37" s="591"/>
      <c r="AF37" s="591"/>
      <c r="AG37" s="591"/>
      <c r="AH37" s="591"/>
      <c r="AI37" s="63"/>
    </row>
    <row r="38" spans="3:35">
      <c r="D38" s="59" t="str">
        <f t="shared" si="0"/>
        <v/>
      </c>
      <c r="E38" s="63"/>
      <c r="F38" s="591" t="str">
        <f>IF(D38="","",入力シート!BB33)</f>
        <v/>
      </c>
      <c r="G38" s="591"/>
      <c r="H38" s="591"/>
      <c r="I38" s="591"/>
      <c r="J38" s="591"/>
      <c r="K38" s="591"/>
      <c r="L38" s="591"/>
      <c r="M38" s="591"/>
      <c r="N38" s="591"/>
      <c r="O38" s="591"/>
      <c r="P38" s="591"/>
      <c r="Q38" s="591"/>
      <c r="R38" s="591"/>
      <c r="S38" s="591"/>
      <c r="T38" s="591"/>
      <c r="U38" s="591"/>
      <c r="V38" s="591"/>
      <c r="W38" s="591"/>
      <c r="X38" s="591"/>
      <c r="Y38" s="591"/>
      <c r="Z38" s="591"/>
      <c r="AA38" s="591"/>
      <c r="AB38" s="591"/>
      <c r="AC38" s="591"/>
      <c r="AD38" s="591"/>
      <c r="AE38" s="591"/>
      <c r="AF38" s="591"/>
      <c r="AG38" s="591"/>
      <c r="AH38" s="591"/>
    </row>
    <row r="40" spans="3:35">
      <c r="C40" s="10" t="s">
        <v>273</v>
      </c>
    </row>
    <row r="41" spans="3:35">
      <c r="D41" s="59" t="str">
        <f t="shared" ref="D41:D50" si="1">D11</f>
        <v/>
      </c>
      <c r="E41" s="63"/>
      <c r="F41" s="591" t="str">
        <f>IF(D41="","",入力シート!AW24)</f>
        <v/>
      </c>
      <c r="G41" s="591"/>
      <c r="H41" s="591"/>
      <c r="I41" s="591"/>
      <c r="J41" s="591"/>
      <c r="K41" s="591"/>
      <c r="L41" s="591"/>
      <c r="M41" s="591"/>
      <c r="N41" s="591"/>
      <c r="O41" s="591"/>
      <c r="P41" s="591"/>
      <c r="Q41" s="591"/>
      <c r="R41" s="591"/>
      <c r="S41" s="591"/>
      <c r="T41" s="591"/>
      <c r="U41" s="591"/>
      <c r="V41" s="591"/>
      <c r="W41" s="591"/>
      <c r="X41" s="591"/>
      <c r="Y41" s="591"/>
      <c r="Z41" s="591"/>
      <c r="AA41" s="591"/>
      <c r="AB41" s="591"/>
      <c r="AC41" s="591"/>
      <c r="AD41" s="591"/>
      <c r="AE41" s="591"/>
      <c r="AF41" s="591"/>
      <c r="AG41" s="591"/>
      <c r="AH41" s="591"/>
      <c r="AI41" s="63"/>
    </row>
    <row r="42" spans="3:35">
      <c r="D42" s="59" t="str">
        <f t="shared" si="1"/>
        <v/>
      </c>
      <c r="E42" s="63"/>
      <c r="F42" s="591" t="str">
        <f>IF(D42="","",入力シート!AW25)</f>
        <v/>
      </c>
      <c r="G42" s="591"/>
      <c r="H42" s="591"/>
      <c r="I42" s="591"/>
      <c r="J42" s="591"/>
      <c r="K42" s="591"/>
      <c r="L42" s="591"/>
      <c r="M42" s="591"/>
      <c r="N42" s="591"/>
      <c r="O42" s="591"/>
      <c r="P42" s="591"/>
      <c r="Q42" s="591"/>
      <c r="R42" s="591"/>
      <c r="S42" s="591"/>
      <c r="T42" s="591"/>
      <c r="U42" s="591"/>
      <c r="V42" s="591"/>
      <c r="W42" s="591"/>
      <c r="X42" s="591"/>
      <c r="Y42" s="591"/>
      <c r="Z42" s="591"/>
      <c r="AA42" s="591"/>
      <c r="AB42" s="591"/>
      <c r="AC42" s="591"/>
      <c r="AD42" s="591"/>
      <c r="AE42" s="591"/>
      <c r="AF42" s="591"/>
      <c r="AG42" s="591"/>
      <c r="AH42" s="591"/>
      <c r="AI42" s="63"/>
    </row>
    <row r="43" spans="3:35">
      <c r="D43" s="59" t="str">
        <f t="shared" si="1"/>
        <v/>
      </c>
      <c r="E43" s="63"/>
      <c r="F43" s="591" t="str">
        <f>IF(D43="","",入力シート!AW26)</f>
        <v/>
      </c>
      <c r="G43" s="591"/>
      <c r="H43" s="591"/>
      <c r="I43" s="591"/>
      <c r="J43" s="591"/>
      <c r="K43" s="591"/>
      <c r="L43" s="591"/>
      <c r="M43" s="591"/>
      <c r="N43" s="591"/>
      <c r="O43" s="591"/>
      <c r="P43" s="591"/>
      <c r="Q43" s="591"/>
      <c r="R43" s="591"/>
      <c r="S43" s="591"/>
      <c r="T43" s="591"/>
      <c r="U43" s="591"/>
      <c r="V43" s="591"/>
      <c r="W43" s="591"/>
      <c r="X43" s="591"/>
      <c r="Y43" s="591"/>
      <c r="Z43" s="591"/>
      <c r="AA43" s="591"/>
      <c r="AB43" s="591"/>
      <c r="AC43" s="591"/>
      <c r="AD43" s="591"/>
      <c r="AE43" s="591"/>
      <c r="AF43" s="591"/>
      <c r="AG43" s="591"/>
      <c r="AH43" s="591"/>
      <c r="AI43" s="63"/>
    </row>
    <row r="44" spans="3:35">
      <c r="D44" s="59" t="str">
        <f t="shared" si="1"/>
        <v/>
      </c>
      <c r="E44" s="63"/>
      <c r="F44" s="591" t="str">
        <f>IF(D44="","",入力シート!AW27)</f>
        <v/>
      </c>
      <c r="G44" s="591"/>
      <c r="H44" s="591"/>
      <c r="I44" s="591"/>
      <c r="J44" s="591"/>
      <c r="K44" s="591"/>
      <c r="L44" s="591"/>
      <c r="M44" s="591"/>
      <c r="N44" s="591"/>
      <c r="O44" s="591"/>
      <c r="P44" s="591"/>
      <c r="Q44" s="591"/>
      <c r="R44" s="591"/>
      <c r="S44" s="591"/>
      <c r="T44" s="591"/>
      <c r="U44" s="591"/>
      <c r="V44" s="591"/>
      <c r="W44" s="591"/>
      <c r="X44" s="591"/>
      <c r="Y44" s="591"/>
      <c r="Z44" s="591"/>
      <c r="AA44" s="591"/>
      <c r="AB44" s="591"/>
      <c r="AC44" s="591"/>
      <c r="AD44" s="591"/>
      <c r="AE44" s="591"/>
      <c r="AF44" s="591"/>
      <c r="AG44" s="591"/>
      <c r="AH44" s="591"/>
      <c r="AI44" s="63"/>
    </row>
    <row r="45" spans="3:35">
      <c r="D45" s="59" t="str">
        <f t="shared" si="1"/>
        <v/>
      </c>
      <c r="E45" s="63"/>
      <c r="F45" s="591" t="str">
        <f>IF(D45="","",入力シート!AW28)</f>
        <v/>
      </c>
      <c r="G45" s="591"/>
      <c r="H45" s="591"/>
      <c r="I45" s="591"/>
      <c r="J45" s="591"/>
      <c r="K45" s="591"/>
      <c r="L45" s="591"/>
      <c r="M45" s="591"/>
      <c r="N45" s="591"/>
      <c r="O45" s="591"/>
      <c r="P45" s="591"/>
      <c r="Q45" s="591"/>
      <c r="R45" s="591"/>
      <c r="S45" s="591"/>
      <c r="T45" s="591"/>
      <c r="U45" s="591"/>
      <c r="V45" s="591"/>
      <c r="W45" s="591"/>
      <c r="X45" s="591"/>
      <c r="Y45" s="591"/>
      <c r="Z45" s="591"/>
      <c r="AA45" s="591"/>
      <c r="AB45" s="591"/>
      <c r="AC45" s="591"/>
      <c r="AD45" s="591"/>
      <c r="AE45" s="591"/>
      <c r="AF45" s="591"/>
      <c r="AG45" s="591"/>
      <c r="AH45" s="591"/>
    </row>
    <row r="46" spans="3:35">
      <c r="D46" s="59" t="str">
        <f t="shared" si="1"/>
        <v/>
      </c>
      <c r="E46" s="63"/>
      <c r="F46" s="591" t="str">
        <f>IF(D46="","",入力シート!AW29)</f>
        <v/>
      </c>
      <c r="G46" s="591"/>
      <c r="H46" s="591"/>
      <c r="I46" s="591"/>
      <c r="J46" s="591"/>
      <c r="K46" s="591"/>
      <c r="L46" s="591"/>
      <c r="M46" s="591"/>
      <c r="N46" s="591"/>
      <c r="O46" s="591"/>
      <c r="P46" s="591"/>
      <c r="Q46" s="591"/>
      <c r="R46" s="591"/>
      <c r="S46" s="591"/>
      <c r="T46" s="591"/>
      <c r="U46" s="591"/>
      <c r="V46" s="591"/>
      <c r="W46" s="591"/>
      <c r="X46" s="591"/>
      <c r="Y46" s="591"/>
      <c r="Z46" s="591"/>
      <c r="AA46" s="591"/>
      <c r="AB46" s="591"/>
      <c r="AC46" s="591"/>
      <c r="AD46" s="591"/>
      <c r="AE46" s="591"/>
      <c r="AF46" s="591"/>
      <c r="AG46" s="591"/>
      <c r="AH46" s="591"/>
      <c r="AI46" s="63"/>
    </row>
    <row r="47" spans="3:35">
      <c r="D47" s="59" t="str">
        <f t="shared" si="1"/>
        <v/>
      </c>
      <c r="E47" s="63"/>
      <c r="F47" s="591" t="str">
        <f>IF(D47="","",入力シート!AW30)</f>
        <v/>
      </c>
      <c r="G47" s="591"/>
      <c r="H47" s="591"/>
      <c r="I47" s="591"/>
      <c r="J47" s="591"/>
      <c r="K47" s="591"/>
      <c r="L47" s="591"/>
      <c r="M47" s="591"/>
      <c r="N47" s="591"/>
      <c r="O47" s="591"/>
      <c r="P47" s="591"/>
      <c r="Q47" s="591"/>
      <c r="R47" s="591"/>
      <c r="S47" s="591"/>
      <c r="T47" s="591"/>
      <c r="U47" s="591"/>
      <c r="V47" s="591"/>
      <c r="W47" s="591"/>
      <c r="X47" s="591"/>
      <c r="Y47" s="591"/>
      <c r="Z47" s="591"/>
      <c r="AA47" s="591"/>
      <c r="AB47" s="591"/>
      <c r="AC47" s="591"/>
      <c r="AD47" s="591"/>
      <c r="AE47" s="591"/>
      <c r="AF47" s="591"/>
      <c r="AG47" s="591"/>
      <c r="AH47" s="591"/>
      <c r="AI47" s="63"/>
    </row>
    <row r="48" spans="3:35">
      <c r="D48" s="59" t="str">
        <f t="shared" si="1"/>
        <v/>
      </c>
      <c r="E48" s="63"/>
      <c r="F48" s="591" t="str">
        <f>IF(D48="","",入力シート!AW31)</f>
        <v/>
      </c>
      <c r="G48" s="591"/>
      <c r="H48" s="591"/>
      <c r="I48" s="591"/>
      <c r="J48" s="591"/>
      <c r="K48" s="591"/>
      <c r="L48" s="591"/>
      <c r="M48" s="591"/>
      <c r="N48" s="591"/>
      <c r="O48" s="591"/>
      <c r="P48" s="591"/>
      <c r="Q48" s="591"/>
      <c r="R48" s="591"/>
      <c r="S48" s="591"/>
      <c r="T48" s="591"/>
      <c r="U48" s="591"/>
      <c r="V48" s="591"/>
      <c r="W48" s="591"/>
      <c r="X48" s="591"/>
      <c r="Y48" s="591"/>
      <c r="Z48" s="591"/>
      <c r="AA48" s="591"/>
      <c r="AB48" s="591"/>
      <c r="AC48" s="591"/>
      <c r="AD48" s="591"/>
      <c r="AE48" s="591"/>
      <c r="AF48" s="591"/>
      <c r="AG48" s="591"/>
      <c r="AH48" s="591"/>
      <c r="AI48" s="63"/>
    </row>
    <row r="49" spans="3:35">
      <c r="D49" s="59" t="str">
        <f t="shared" si="1"/>
        <v/>
      </c>
      <c r="E49" s="63"/>
      <c r="F49" s="591" t="str">
        <f>IF(D49="","",入力シート!AW32)</f>
        <v/>
      </c>
      <c r="G49" s="591"/>
      <c r="H49" s="591"/>
      <c r="I49" s="591"/>
      <c r="J49" s="591"/>
      <c r="K49" s="591"/>
      <c r="L49" s="591"/>
      <c r="M49" s="591"/>
      <c r="N49" s="591"/>
      <c r="O49" s="591"/>
      <c r="P49" s="591"/>
      <c r="Q49" s="591"/>
      <c r="R49" s="591"/>
      <c r="S49" s="591"/>
      <c r="T49" s="591"/>
      <c r="U49" s="591"/>
      <c r="V49" s="591"/>
      <c r="W49" s="591"/>
      <c r="X49" s="591"/>
      <c r="Y49" s="591"/>
      <c r="Z49" s="591"/>
      <c r="AA49" s="591"/>
      <c r="AB49" s="591"/>
      <c r="AC49" s="591"/>
      <c r="AD49" s="591"/>
      <c r="AE49" s="591"/>
      <c r="AF49" s="591"/>
      <c r="AG49" s="591"/>
      <c r="AH49" s="591"/>
      <c r="AI49" s="63"/>
    </row>
    <row r="50" spans="3:35">
      <c r="D50" s="59" t="str">
        <f t="shared" si="1"/>
        <v/>
      </c>
      <c r="E50" s="63"/>
      <c r="F50" s="591" t="str">
        <f>IF(D50="","",入力シート!AW33)</f>
        <v/>
      </c>
      <c r="G50" s="591"/>
      <c r="H50" s="591"/>
      <c r="I50" s="591"/>
      <c r="J50" s="591"/>
      <c r="K50" s="591"/>
      <c r="L50" s="591"/>
      <c r="M50" s="591"/>
      <c r="N50" s="591"/>
      <c r="O50" s="591"/>
      <c r="P50" s="591"/>
      <c r="Q50" s="591"/>
      <c r="R50" s="591"/>
      <c r="S50" s="591"/>
      <c r="T50" s="591"/>
      <c r="U50" s="591"/>
      <c r="V50" s="591"/>
      <c r="W50" s="591"/>
      <c r="X50" s="591"/>
      <c r="Y50" s="591"/>
      <c r="Z50" s="591"/>
      <c r="AA50" s="591"/>
      <c r="AB50" s="591"/>
      <c r="AC50" s="591"/>
      <c r="AD50" s="591"/>
      <c r="AE50" s="591"/>
      <c r="AF50" s="591"/>
      <c r="AG50" s="591"/>
      <c r="AH50" s="591"/>
    </row>
    <row r="52" spans="3:35">
      <c r="C52" s="10" t="s">
        <v>274</v>
      </c>
    </row>
    <row r="53" spans="3:35">
      <c r="F53" s="603" t="s">
        <v>275</v>
      </c>
      <c r="G53" s="603"/>
      <c r="H53" s="603"/>
      <c r="I53" s="603"/>
      <c r="J53" s="603"/>
      <c r="K53" s="603"/>
      <c r="L53" s="603"/>
      <c r="M53" s="603"/>
    </row>
    <row r="54" spans="3:35">
      <c r="F54" s="64"/>
      <c r="G54" s="64"/>
      <c r="H54" s="64"/>
      <c r="I54" s="64"/>
      <c r="J54" s="64"/>
      <c r="K54" s="64"/>
      <c r="L54" s="64"/>
      <c r="M54" s="64"/>
    </row>
    <row r="56" spans="3:35">
      <c r="D56" s="325" t="s">
        <v>276</v>
      </c>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row>
    <row r="57" spans="3:35">
      <c r="D57" s="604">
        <f>入力シート!F104</f>
        <v>0</v>
      </c>
      <c r="E57" s="604"/>
      <c r="F57" s="604"/>
      <c r="G57" s="604"/>
      <c r="H57" s="604"/>
      <c r="I57" s="604"/>
      <c r="J57" s="604"/>
      <c r="K57" s="604"/>
      <c r="L57" s="586" t="s">
        <v>277</v>
      </c>
      <c r="M57" s="586"/>
      <c r="N57" s="586"/>
      <c r="O57" s="586"/>
    </row>
    <row r="58" spans="3:35">
      <c r="E58" s="603" t="s">
        <v>278</v>
      </c>
      <c r="F58" s="603"/>
      <c r="G58" s="603"/>
      <c r="H58" s="603"/>
      <c r="I58" s="603"/>
      <c r="J58" s="603"/>
      <c r="K58" s="63"/>
      <c r="L58" s="63"/>
    </row>
    <row r="59" spans="3:35">
      <c r="F59" s="327" t="s">
        <v>279</v>
      </c>
      <c r="G59" s="327"/>
      <c r="H59" s="327"/>
      <c r="I59" s="327"/>
      <c r="J59" s="586">
        <f>入力シート!F105</f>
        <v>0</v>
      </c>
      <c r="K59" s="586"/>
      <c r="L59" s="586"/>
      <c r="M59" s="586"/>
      <c r="N59" s="586"/>
      <c r="O59" s="586"/>
      <c r="P59" s="586"/>
      <c r="Q59" s="7"/>
      <c r="R59" s="7"/>
      <c r="S59" s="7"/>
      <c r="T59" s="327" t="s">
        <v>280</v>
      </c>
      <c r="U59" s="327"/>
      <c r="V59" s="327"/>
      <c r="W59" s="327"/>
      <c r="X59" s="586">
        <f>入力シート!Q105</f>
        <v>0</v>
      </c>
      <c r="Y59" s="586"/>
      <c r="Z59" s="586"/>
      <c r="AA59" s="586"/>
      <c r="AB59" s="586"/>
      <c r="AC59" s="586"/>
      <c r="AD59" s="586"/>
      <c r="AE59" s="586"/>
      <c r="AF59" s="65"/>
      <c r="AG59" s="7"/>
      <c r="AH59" s="7"/>
    </row>
    <row r="60" spans="3:35">
      <c r="F60" s="56"/>
      <c r="G60" s="56"/>
      <c r="H60" s="56"/>
      <c r="I60" s="56"/>
      <c r="T60" s="56"/>
      <c r="U60" s="56"/>
      <c r="V60" s="56"/>
      <c r="W60" s="56"/>
      <c r="AF60" s="8"/>
    </row>
    <row r="61" spans="3:35">
      <c r="F61" s="327" t="s">
        <v>279</v>
      </c>
      <c r="G61" s="327"/>
      <c r="H61" s="327"/>
      <c r="I61" s="327"/>
      <c r="J61" s="586">
        <f>入力シート!F106</f>
        <v>0</v>
      </c>
      <c r="K61" s="586"/>
      <c r="L61" s="586"/>
      <c r="M61" s="586"/>
      <c r="N61" s="586"/>
      <c r="O61" s="586"/>
      <c r="P61" s="586"/>
      <c r="Q61" s="7"/>
      <c r="R61" s="7"/>
      <c r="S61" s="7"/>
      <c r="T61" s="327" t="s">
        <v>280</v>
      </c>
      <c r="U61" s="327"/>
      <c r="V61" s="327"/>
      <c r="W61" s="327"/>
      <c r="X61" s="586">
        <f>入力シート!Q106</f>
        <v>0</v>
      </c>
      <c r="Y61" s="586"/>
      <c r="Z61" s="586"/>
      <c r="AA61" s="586"/>
      <c r="AB61" s="586"/>
      <c r="AC61" s="586"/>
      <c r="AD61" s="586"/>
      <c r="AE61" s="586"/>
      <c r="AF61" s="65"/>
      <c r="AG61" s="7"/>
      <c r="AH61" s="7"/>
    </row>
    <row r="62" spans="3:35">
      <c r="F62" s="56"/>
      <c r="G62" s="56"/>
      <c r="H62" s="56"/>
      <c r="I62" s="56"/>
      <c r="J62" s="7"/>
      <c r="K62" s="7"/>
      <c r="L62" s="7"/>
      <c r="M62" s="7"/>
      <c r="N62" s="7"/>
      <c r="O62" s="7"/>
      <c r="P62" s="7"/>
      <c r="Q62" s="7"/>
      <c r="R62" s="7"/>
      <c r="S62" s="7"/>
      <c r="T62" s="56"/>
      <c r="U62" s="56"/>
      <c r="V62" s="56"/>
      <c r="W62" s="56"/>
      <c r="X62" s="7"/>
      <c r="Y62" s="7"/>
      <c r="Z62" s="7"/>
      <c r="AA62" s="7"/>
      <c r="AB62" s="7"/>
      <c r="AC62" s="7"/>
      <c r="AD62" s="7"/>
      <c r="AE62" s="7"/>
      <c r="AF62" s="7"/>
      <c r="AG62" s="7"/>
      <c r="AH62" s="7"/>
    </row>
    <row r="63" spans="3:35">
      <c r="F63" s="56"/>
      <c r="G63" s="56"/>
      <c r="H63" s="56"/>
      <c r="I63" s="56"/>
      <c r="J63" s="7"/>
      <c r="K63" s="7"/>
      <c r="L63" s="7"/>
      <c r="M63" s="7"/>
      <c r="N63" s="7"/>
      <c r="O63" s="7"/>
      <c r="P63" s="7"/>
      <c r="Q63" s="7"/>
      <c r="R63" s="7"/>
      <c r="S63" s="7"/>
      <c r="T63" s="56"/>
      <c r="U63" s="56"/>
      <c r="V63" s="56"/>
      <c r="W63" s="56"/>
      <c r="X63" s="7"/>
      <c r="Y63" s="7"/>
      <c r="Z63" s="7"/>
      <c r="AA63" s="7"/>
      <c r="AB63" s="7"/>
      <c r="AC63" s="7"/>
      <c r="AD63" s="7"/>
      <c r="AE63" s="7"/>
      <c r="AF63" s="7"/>
      <c r="AG63" s="7"/>
      <c r="AH63" s="7"/>
    </row>
    <row r="64" spans="3:35">
      <c r="F64" s="56"/>
      <c r="G64" s="56"/>
      <c r="H64" s="56"/>
      <c r="I64" s="56"/>
      <c r="J64" s="7"/>
      <c r="K64" s="7"/>
      <c r="L64" s="7"/>
      <c r="M64" s="7"/>
      <c r="N64" s="7"/>
      <c r="O64" s="7"/>
      <c r="P64" s="7"/>
      <c r="Q64" s="7"/>
      <c r="R64" s="7"/>
      <c r="S64" s="7"/>
      <c r="T64" s="56"/>
      <c r="U64" s="56"/>
      <c r="V64" s="56"/>
      <c r="W64" s="56"/>
      <c r="X64" s="7"/>
      <c r="Y64" s="7"/>
      <c r="Z64" s="7"/>
      <c r="AA64" s="7"/>
      <c r="AB64" s="7"/>
      <c r="AC64" s="7"/>
      <c r="AD64" s="7"/>
      <c r="AE64" s="7"/>
      <c r="AF64" s="7"/>
      <c r="AG64" s="7"/>
      <c r="AH64" s="7"/>
    </row>
    <row r="65" spans="2:35">
      <c r="F65" s="56"/>
      <c r="G65" s="56"/>
      <c r="H65" s="56"/>
      <c r="I65" s="56"/>
      <c r="J65" s="7"/>
      <c r="K65" s="7"/>
      <c r="L65" s="7"/>
      <c r="M65" s="7"/>
      <c r="N65" s="7"/>
      <c r="O65" s="7"/>
      <c r="P65" s="7"/>
      <c r="Q65" s="7"/>
      <c r="R65" s="7"/>
      <c r="S65" s="7"/>
      <c r="T65" s="56"/>
      <c r="U65" s="56"/>
      <c r="V65" s="56"/>
      <c r="W65" s="56"/>
      <c r="X65" s="7"/>
      <c r="Y65" s="7"/>
      <c r="Z65" s="7"/>
      <c r="AA65" s="7"/>
      <c r="AB65" s="7"/>
      <c r="AC65" s="7"/>
      <c r="AD65" s="7"/>
      <c r="AE65" s="7"/>
      <c r="AF65" s="7"/>
      <c r="AG65" s="7"/>
      <c r="AH65" s="7"/>
    </row>
    <row r="66" spans="2:35" ht="13.15" customHeight="1">
      <c r="B66" s="601" t="s">
        <v>281</v>
      </c>
      <c r="C66" s="601"/>
      <c r="D66" s="602" t="s">
        <v>282</v>
      </c>
      <c r="E66" s="602"/>
      <c r="F66" s="602"/>
      <c r="G66" s="602"/>
      <c r="H66" s="602"/>
      <c r="I66" s="602"/>
      <c r="J66" s="602"/>
      <c r="K66" s="602"/>
      <c r="L66" s="602"/>
      <c r="M66" s="602"/>
      <c r="N66" s="602"/>
      <c r="O66" s="602"/>
      <c r="P66" s="602"/>
      <c r="Q66" s="602"/>
      <c r="R66" s="602"/>
      <c r="S66" s="602"/>
      <c r="T66" s="602"/>
      <c r="U66" s="602"/>
      <c r="V66" s="602"/>
      <c r="W66" s="602"/>
      <c r="X66" s="602"/>
      <c r="Y66" s="602"/>
      <c r="Z66" s="602"/>
      <c r="AA66" s="602"/>
      <c r="AB66" s="602"/>
      <c r="AC66" s="602"/>
      <c r="AD66" s="602"/>
      <c r="AE66" s="602"/>
      <c r="AF66" s="602"/>
      <c r="AG66" s="602"/>
      <c r="AH66" s="602"/>
      <c r="AI66" s="602"/>
    </row>
    <row r="67" spans="2:35">
      <c r="B67" s="66"/>
      <c r="C67" s="66"/>
      <c r="D67" s="602"/>
      <c r="E67" s="602"/>
      <c r="F67" s="602"/>
      <c r="G67" s="602"/>
      <c r="H67" s="602"/>
      <c r="I67" s="602"/>
      <c r="J67" s="602"/>
      <c r="K67" s="602"/>
      <c r="L67" s="602"/>
      <c r="M67" s="602"/>
      <c r="N67" s="602"/>
      <c r="O67" s="602"/>
      <c r="P67" s="602"/>
      <c r="Q67" s="602"/>
      <c r="R67" s="602"/>
      <c r="S67" s="602"/>
      <c r="T67" s="602"/>
      <c r="U67" s="602"/>
      <c r="V67" s="602"/>
      <c r="W67" s="602"/>
      <c r="X67" s="602"/>
      <c r="Y67" s="602"/>
      <c r="Z67" s="602"/>
      <c r="AA67" s="602"/>
      <c r="AB67" s="602"/>
      <c r="AC67" s="602"/>
      <c r="AD67" s="602"/>
      <c r="AE67" s="602"/>
      <c r="AF67" s="602"/>
      <c r="AG67" s="602"/>
      <c r="AH67" s="602"/>
      <c r="AI67" s="602"/>
    </row>
    <row r="68" spans="2:35">
      <c r="B68" s="67"/>
      <c r="C68" s="67"/>
      <c r="D68" s="602"/>
      <c r="E68" s="602"/>
      <c r="F68" s="602"/>
      <c r="G68" s="602"/>
      <c r="H68" s="602"/>
      <c r="I68" s="602"/>
      <c r="J68" s="602"/>
      <c r="K68" s="602"/>
      <c r="L68" s="602"/>
      <c r="M68" s="602"/>
      <c r="N68" s="602"/>
      <c r="O68" s="602"/>
      <c r="P68" s="602"/>
      <c r="Q68" s="602"/>
      <c r="R68" s="602"/>
      <c r="S68" s="602"/>
      <c r="T68" s="602"/>
      <c r="U68" s="602"/>
      <c r="V68" s="602"/>
      <c r="W68" s="602"/>
      <c r="X68" s="602"/>
      <c r="Y68" s="602"/>
      <c r="Z68" s="602"/>
      <c r="AA68" s="602"/>
      <c r="AB68" s="602"/>
      <c r="AC68" s="602"/>
      <c r="AD68" s="602"/>
      <c r="AE68" s="602"/>
      <c r="AF68" s="602"/>
      <c r="AG68" s="602"/>
      <c r="AH68" s="602"/>
      <c r="AI68" s="602"/>
    </row>
  </sheetData>
  <sheetProtection sheet="1" objects="1" scenarios="1"/>
  <mergeCells count="118">
    <mergeCell ref="F46:AH46"/>
    <mergeCell ref="F47:AH47"/>
    <mergeCell ref="F48:AH48"/>
    <mergeCell ref="F49:AH49"/>
    <mergeCell ref="F50:AH50"/>
    <mergeCell ref="B66:C66"/>
    <mergeCell ref="D66:AI68"/>
    <mergeCell ref="F53:M53"/>
    <mergeCell ref="D56:AI56"/>
    <mergeCell ref="D57:K57"/>
    <mergeCell ref="L57:O57"/>
    <mergeCell ref="E58:J58"/>
    <mergeCell ref="F59:I59"/>
    <mergeCell ref="J59:P59"/>
    <mergeCell ref="T59:W59"/>
    <mergeCell ref="F61:I61"/>
    <mergeCell ref="J61:P61"/>
    <mergeCell ref="T61:W61"/>
    <mergeCell ref="X61:AE61"/>
    <mergeCell ref="X59:AE59"/>
    <mergeCell ref="F23:M23"/>
    <mergeCell ref="O23:U23"/>
    <mergeCell ref="V23:AA23"/>
    <mergeCell ref="AN19:AQ19"/>
    <mergeCell ref="E20:P20"/>
    <mergeCell ref="Q20:S20"/>
    <mergeCell ref="T20:X20"/>
    <mergeCell ref="Y20:AF20"/>
    <mergeCell ref="AG20:AI20"/>
    <mergeCell ref="AJ20:AM20"/>
    <mergeCell ref="AN20:AQ20"/>
    <mergeCell ref="E19:P19"/>
    <mergeCell ref="Q19:S19"/>
    <mergeCell ref="T19:X19"/>
    <mergeCell ref="Y19:AF19"/>
    <mergeCell ref="AG19:AI19"/>
    <mergeCell ref="AJ19:AM19"/>
    <mergeCell ref="AN21:AQ21"/>
    <mergeCell ref="E13:P13"/>
    <mergeCell ref="Q13:S13"/>
    <mergeCell ref="T13:X13"/>
    <mergeCell ref="Y13:AF13"/>
    <mergeCell ref="AG13:AI13"/>
    <mergeCell ref="AJ13:AM13"/>
    <mergeCell ref="AJ18:AM18"/>
    <mergeCell ref="AN18:AQ18"/>
    <mergeCell ref="E17:P17"/>
    <mergeCell ref="Q17:S17"/>
    <mergeCell ref="T17:X17"/>
    <mergeCell ref="Y17:AF17"/>
    <mergeCell ref="AG17:AI17"/>
    <mergeCell ref="AJ17:AM17"/>
    <mergeCell ref="T15:X15"/>
    <mergeCell ref="Y15:AF15"/>
    <mergeCell ref="AG15:AI15"/>
    <mergeCell ref="AJ15:AM15"/>
    <mergeCell ref="AN17:AQ17"/>
    <mergeCell ref="E18:P18"/>
    <mergeCell ref="Q18:S18"/>
    <mergeCell ref="T18:X18"/>
    <mergeCell ref="Y18:AF18"/>
    <mergeCell ref="AG18:AI18"/>
    <mergeCell ref="T14:X14"/>
    <mergeCell ref="Y14:AF14"/>
    <mergeCell ref="AG14:AI14"/>
    <mergeCell ref="AJ14:AM14"/>
    <mergeCell ref="AJ16:AM16"/>
    <mergeCell ref="AN16:AQ16"/>
    <mergeCell ref="E15:P15"/>
    <mergeCell ref="Q15:S15"/>
    <mergeCell ref="AN14:AQ14"/>
    <mergeCell ref="AN15:AQ15"/>
    <mergeCell ref="E16:P16"/>
    <mergeCell ref="Q16:S16"/>
    <mergeCell ref="T16:X16"/>
    <mergeCell ref="Y16:AF16"/>
    <mergeCell ref="AG16:AI16"/>
    <mergeCell ref="B1:AI1"/>
    <mergeCell ref="B2:AI2"/>
    <mergeCell ref="B6:AI6"/>
    <mergeCell ref="AG21:AI21"/>
    <mergeCell ref="E12:P12"/>
    <mergeCell ref="Q12:S12"/>
    <mergeCell ref="T12:X12"/>
    <mergeCell ref="Y12:AF12"/>
    <mergeCell ref="AN10:AQ10"/>
    <mergeCell ref="E11:P11"/>
    <mergeCell ref="Q11:S11"/>
    <mergeCell ref="T11:X11"/>
    <mergeCell ref="Y11:AF11"/>
    <mergeCell ref="AG11:AI11"/>
    <mergeCell ref="AJ11:AM11"/>
    <mergeCell ref="AN11:AQ11"/>
    <mergeCell ref="AJ10:AM10"/>
    <mergeCell ref="AJ21:AM21"/>
    <mergeCell ref="AG12:AI12"/>
    <mergeCell ref="AJ12:AM12"/>
    <mergeCell ref="AN12:AQ12"/>
    <mergeCell ref="AN13:AQ13"/>
    <mergeCell ref="E14:P14"/>
    <mergeCell ref="Q14:S14"/>
    <mergeCell ref="F43:AH43"/>
    <mergeCell ref="F44:AH44"/>
    <mergeCell ref="F45:AH45"/>
    <mergeCell ref="V24:AA24"/>
    <mergeCell ref="F26:N26"/>
    <mergeCell ref="F29:AH29"/>
    <mergeCell ref="F30:AH30"/>
    <mergeCell ref="F31:AH31"/>
    <mergeCell ref="F32:AH32"/>
    <mergeCell ref="F33:AH33"/>
    <mergeCell ref="F41:AH41"/>
    <mergeCell ref="F42:AH42"/>
    <mergeCell ref="F37:AH37"/>
    <mergeCell ref="F34:AH34"/>
    <mergeCell ref="F35:AH35"/>
    <mergeCell ref="F36:AH36"/>
    <mergeCell ref="F38:AH38"/>
  </mergeCells>
  <phoneticPr fontId="6"/>
  <printOptions horizontalCentered="1"/>
  <pageMargins left="0.70866141732283472" right="0.70866141732283472" top="0.74803149606299213" bottom="0.74803149606299213" header="0.31496062992125984" footer="0.31496062992125984"/>
  <pageSetup paperSize="9" scale="65" orientation="portrait" blackAndWhite="1" r:id="rId1"/>
  <headerFooter>
    <oddFooter xml:space="preserve">&amp;C&amp;8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41559-45F7-4F53-BACF-109307A54BD1}">
  <sheetPr>
    <tabColor theme="0" tint="-0.499984740745262"/>
  </sheetPr>
  <dimension ref="A1:AQ56"/>
  <sheetViews>
    <sheetView showZeros="0" view="pageBreakPreview" zoomScale="90" zoomScaleNormal="90" zoomScaleSheetLayoutView="90" workbookViewId="0">
      <selection activeCell="AG25" sqref="AG25"/>
    </sheetView>
  </sheetViews>
  <sheetFormatPr defaultColWidth="2.42578125" defaultRowHeight="18.75"/>
  <cols>
    <col min="1" max="1" width="4.42578125" style="10" bestFit="1" customWidth="1"/>
    <col min="2" max="16384" width="2.42578125" style="10"/>
  </cols>
  <sheetData>
    <row r="1" spans="1:43">
      <c r="B1" s="594" t="s">
        <v>263</v>
      </c>
      <c r="C1" s="594"/>
      <c r="D1" s="594"/>
      <c r="E1" s="594"/>
      <c r="F1" s="594"/>
      <c r="G1" s="594"/>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G1" s="594"/>
      <c r="AH1" s="594"/>
      <c r="AI1" s="594"/>
    </row>
    <row r="2" spans="1:43">
      <c r="B2" s="594" t="s">
        <v>264</v>
      </c>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row>
    <row r="6" spans="1:43" ht="22.5" customHeight="1">
      <c r="B6" s="585" t="s">
        <v>265</v>
      </c>
      <c r="C6" s="585"/>
      <c r="D6" s="585"/>
      <c r="E6" s="585"/>
      <c r="F6" s="585"/>
      <c r="G6" s="585"/>
      <c r="H6" s="585"/>
      <c r="I6" s="585"/>
      <c r="J6" s="585"/>
      <c r="K6" s="585"/>
      <c r="L6" s="585"/>
      <c r="M6" s="585"/>
      <c r="N6" s="585"/>
      <c r="O6" s="585"/>
      <c r="P6" s="585"/>
      <c r="Q6" s="585"/>
      <c r="R6" s="585"/>
      <c r="S6" s="585"/>
      <c r="T6" s="585"/>
      <c r="U6" s="585"/>
      <c r="V6" s="585"/>
      <c r="W6" s="585"/>
      <c r="X6" s="585"/>
      <c r="Y6" s="585"/>
      <c r="Z6" s="585"/>
      <c r="AA6" s="585"/>
      <c r="AB6" s="585"/>
      <c r="AC6" s="585"/>
      <c r="AD6" s="585"/>
      <c r="AE6" s="585"/>
      <c r="AF6" s="585"/>
      <c r="AG6" s="585"/>
      <c r="AH6" s="585"/>
      <c r="AI6" s="585"/>
    </row>
    <row r="7" spans="1:43">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row>
    <row r="10" spans="1:43">
      <c r="A10" s="7" t="s">
        <v>266</v>
      </c>
      <c r="B10" s="7"/>
      <c r="C10" s="325" t="s">
        <v>283</v>
      </c>
      <c r="D10" s="325"/>
      <c r="E10" s="325"/>
      <c r="F10" s="325"/>
      <c r="G10" s="325"/>
      <c r="H10" s="325"/>
      <c r="I10" s="325"/>
      <c r="J10" s="325"/>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586" t="s">
        <v>268</v>
      </c>
      <c r="AK10" s="586"/>
      <c r="AL10" s="586"/>
      <c r="AM10" s="586"/>
      <c r="AN10" s="586" t="s">
        <v>50</v>
      </c>
      <c r="AO10" s="586"/>
      <c r="AP10" s="586"/>
      <c r="AQ10" s="586"/>
    </row>
    <row r="11" spans="1:43" ht="13.5" customHeight="1">
      <c r="A11" s="10">
        <v>1</v>
      </c>
      <c r="D11" s="59" t="str">
        <f>IF(E11="","","①")</f>
        <v/>
      </c>
      <c r="E11" s="596" t="str">
        <f>IF(VLOOKUP(A11,入力シート!$B$37:$L$46,3,FALSE)="","",VLOOKUP(A11,入力シート!$B$37:$L$46,3,FALSE))</f>
        <v/>
      </c>
      <c r="F11" s="596"/>
      <c r="G11" s="596"/>
      <c r="H11" s="596"/>
      <c r="I11" s="596"/>
      <c r="J11" s="596"/>
      <c r="K11" s="596">
        <f>IF(ISNA(VLOOKUP(A11,入力シート!$B$37:$AQ$46,8,FALSE)),"",VLOOKUP(A11,入力シート!$B$37:$AQ$46,8,FALSE))</f>
        <v>0</v>
      </c>
      <c r="L11" s="596"/>
      <c r="M11" s="596"/>
      <c r="N11" s="596"/>
      <c r="O11" s="596"/>
      <c r="P11" s="596"/>
      <c r="Q11" s="60"/>
      <c r="R11" s="60"/>
      <c r="S11" s="60"/>
      <c r="T11" s="68"/>
      <c r="U11" s="68"/>
      <c r="V11" s="68"/>
      <c r="W11" s="68"/>
      <c r="X11" s="68"/>
      <c r="Y11" s="28"/>
      <c r="Z11" s="28"/>
      <c r="AA11" s="28"/>
      <c r="AB11" s="28"/>
      <c r="AC11" s="28"/>
      <c r="AD11" s="28"/>
      <c r="AE11" s="28"/>
      <c r="AF11" s="28"/>
      <c r="AG11" s="69"/>
      <c r="AH11" s="69"/>
      <c r="AI11" s="69"/>
      <c r="AJ11" s="592" t="str">
        <f>IF(ISNA(VLOOKUP(A11,入力シート!$B$37:$AQ$46,30,FALSE)),"",VLOOKUP(A11,入力シート!$B$37:$AQ$46,30,FALSE))</f>
        <v/>
      </c>
      <c r="AK11" s="592"/>
      <c r="AL11" s="592"/>
      <c r="AM11" s="592"/>
      <c r="AN11" s="592" t="str">
        <f>IF(ISNA(VLOOKUP(A11,入力シート!$B$37:$AQ$46,25,FALSE)),"",VLOOKUP(A11,入力シート!$B$37:$AQ$46,25,FALSE))</f>
        <v/>
      </c>
      <c r="AO11" s="592"/>
      <c r="AP11" s="592"/>
      <c r="AQ11" s="592"/>
    </row>
    <row r="12" spans="1:43" ht="13.5" customHeight="1">
      <c r="A12" s="10">
        <v>2</v>
      </c>
      <c r="D12" s="59" t="str">
        <f>IF(E12="","","②")</f>
        <v/>
      </c>
      <c r="E12" s="596" t="str">
        <f>IF(VLOOKUP(A12,入力シート!$B$37:$L$46,3,FALSE)="","",VLOOKUP(A12,入力シート!$B$37:$L$46,3,FALSE))</f>
        <v/>
      </c>
      <c r="F12" s="596"/>
      <c r="G12" s="596"/>
      <c r="H12" s="596"/>
      <c r="I12" s="596"/>
      <c r="J12" s="596"/>
      <c r="K12" s="596">
        <f>IF(ISNA(VLOOKUP(A12,入力シート!$B$37:$AQ$46,8,FALSE)),"",VLOOKUP(A12,入力シート!$B$37:$AQ$46,8,FALSE))</f>
        <v>0</v>
      </c>
      <c r="L12" s="596"/>
      <c r="M12" s="596"/>
      <c r="N12" s="596"/>
      <c r="O12" s="596"/>
      <c r="P12" s="596"/>
      <c r="Q12" s="60"/>
      <c r="R12" s="60"/>
      <c r="S12" s="60"/>
      <c r="T12" s="68"/>
      <c r="U12" s="68"/>
      <c r="V12" s="68"/>
      <c r="W12" s="68"/>
      <c r="X12" s="68"/>
      <c r="Y12" s="28"/>
      <c r="Z12" s="28"/>
      <c r="AA12" s="28"/>
      <c r="AB12" s="28"/>
      <c r="AC12" s="28"/>
      <c r="AD12" s="28"/>
      <c r="AE12" s="28"/>
      <c r="AF12" s="28"/>
      <c r="AG12" s="69"/>
      <c r="AH12" s="69"/>
      <c r="AI12" s="69"/>
      <c r="AJ12" s="592" t="str">
        <f>IF(ISNA(VLOOKUP(A12,入力シート!$B$37:$AQ$46,30,FALSE)),"",VLOOKUP(A12,入力シート!$B$37:$AQ$46,30,FALSE))</f>
        <v/>
      </c>
      <c r="AK12" s="592"/>
      <c r="AL12" s="592"/>
      <c r="AM12" s="592"/>
      <c r="AN12" s="592" t="str">
        <f>IF(ISNA(VLOOKUP(A12,入力シート!$B$37:$AQ$46,25,FALSE)),"",VLOOKUP(A12,入力シート!$B$37:$AQ$46,25,FALSE))</f>
        <v/>
      </c>
      <c r="AO12" s="592"/>
      <c r="AP12" s="592"/>
      <c r="AQ12" s="592"/>
    </row>
    <row r="13" spans="1:43" ht="13.5" customHeight="1">
      <c r="A13" s="10">
        <v>3</v>
      </c>
      <c r="D13" s="59" t="str">
        <f>IF(E13="","","③")</f>
        <v/>
      </c>
      <c r="E13" s="596" t="str">
        <f>IF(VLOOKUP(A13,入力シート!$B$37:$L$46,3,FALSE)="","",VLOOKUP(A13,入力シート!$B$37:$L$46,3,FALSE))</f>
        <v/>
      </c>
      <c r="F13" s="596"/>
      <c r="G13" s="596"/>
      <c r="H13" s="596"/>
      <c r="I13" s="596"/>
      <c r="J13" s="596"/>
      <c r="K13" s="596">
        <f>IF(ISNA(VLOOKUP(A13,入力シート!$B$37:$AQ$46,8,FALSE)),"",VLOOKUP(A13,入力シート!$B$37:$AQ$46,8,FALSE))</f>
        <v>0</v>
      </c>
      <c r="L13" s="596"/>
      <c r="M13" s="596"/>
      <c r="N13" s="596"/>
      <c r="O13" s="596"/>
      <c r="P13" s="596"/>
      <c r="Q13" s="60"/>
      <c r="R13" s="60"/>
      <c r="S13" s="60"/>
      <c r="T13" s="68"/>
      <c r="U13" s="68"/>
      <c r="V13" s="68"/>
      <c r="W13" s="68"/>
      <c r="X13" s="68"/>
      <c r="Y13" s="28"/>
      <c r="Z13" s="28"/>
      <c r="AA13" s="28"/>
      <c r="AB13" s="28"/>
      <c r="AC13" s="28"/>
      <c r="AD13" s="28"/>
      <c r="AE13" s="28"/>
      <c r="AF13" s="28"/>
      <c r="AG13" s="69"/>
      <c r="AH13" s="69"/>
      <c r="AI13" s="69"/>
      <c r="AJ13" s="592" t="str">
        <f>IF(ISNA(VLOOKUP(A13,入力シート!$B$37:$AQ$46,30,FALSE)),"",VLOOKUP(A13,入力シート!$B$37:$AQ$46,30,FALSE))</f>
        <v/>
      </c>
      <c r="AK13" s="592"/>
      <c r="AL13" s="592"/>
      <c r="AM13" s="592"/>
      <c r="AN13" s="592" t="str">
        <f>IF(ISNA(VLOOKUP(A13,入力シート!$B$37:$AQ$46,25,FALSE)),"",VLOOKUP(A13,入力シート!$B$37:$AQ$46,25,FALSE))</f>
        <v/>
      </c>
      <c r="AO13" s="592"/>
      <c r="AP13" s="592"/>
      <c r="AQ13" s="592"/>
    </row>
    <row r="14" spans="1:43" ht="13.5" customHeight="1">
      <c r="A14" s="10">
        <v>4</v>
      </c>
      <c r="D14" s="59" t="str">
        <f>IF(E14="","","④")</f>
        <v/>
      </c>
      <c r="E14" s="596" t="str">
        <f>IF(VLOOKUP(A14,入力シート!$B$37:$L$46,3,FALSE)="","",VLOOKUP(A14,入力シート!$B$37:$L$46,3,FALSE))</f>
        <v/>
      </c>
      <c r="F14" s="596"/>
      <c r="G14" s="596"/>
      <c r="H14" s="596"/>
      <c r="I14" s="596"/>
      <c r="J14" s="596"/>
      <c r="K14" s="596">
        <f>IF(ISNA(VLOOKUP(A14,入力シート!$B$37:$AQ$46,8,FALSE)),"",VLOOKUP(A14,入力シート!$B$37:$AQ$46,8,FALSE))</f>
        <v>0</v>
      </c>
      <c r="L14" s="596"/>
      <c r="M14" s="596"/>
      <c r="N14" s="596"/>
      <c r="O14" s="596"/>
      <c r="P14" s="596"/>
      <c r="Q14" s="60"/>
      <c r="R14" s="60"/>
      <c r="S14" s="60"/>
      <c r="T14" s="68"/>
      <c r="U14" s="68"/>
      <c r="V14" s="68"/>
      <c r="W14" s="68"/>
      <c r="X14" s="68"/>
      <c r="Y14" s="28"/>
      <c r="Z14" s="28"/>
      <c r="AA14" s="28"/>
      <c r="AB14" s="28"/>
      <c r="AC14" s="28"/>
      <c r="AD14" s="28"/>
      <c r="AE14" s="28"/>
      <c r="AF14" s="28"/>
      <c r="AG14" s="69"/>
      <c r="AH14" s="69"/>
      <c r="AI14" s="69"/>
      <c r="AJ14" s="592" t="str">
        <f>IF(ISNA(VLOOKUP(A14,入力シート!$B$37:$AQ$46,30,FALSE)),"",VLOOKUP(A14,入力シート!$B$37:$AQ$46,30,FALSE))</f>
        <v/>
      </c>
      <c r="AK14" s="592"/>
      <c r="AL14" s="592"/>
      <c r="AM14" s="592"/>
      <c r="AN14" s="592" t="str">
        <f>IF(ISNA(VLOOKUP(A14,入力シート!$B$37:$AQ$46,25,FALSE)),"",VLOOKUP(A14,入力シート!$B$37:$AQ$46,25,FALSE))</f>
        <v/>
      </c>
      <c r="AO14" s="592"/>
      <c r="AP14" s="592"/>
      <c r="AQ14" s="592"/>
    </row>
    <row r="15" spans="1:43" ht="13.5" customHeight="1">
      <c r="A15" s="10">
        <v>5</v>
      </c>
      <c r="D15" s="59" t="str">
        <f>IF(E15="","","⑤")</f>
        <v/>
      </c>
      <c r="E15" s="596" t="str">
        <f>IF(VLOOKUP(A15,入力シート!$B$37:$L$46,3,FALSE)="","",VLOOKUP(A15,入力シート!$B$37:$L$46,3,FALSE))</f>
        <v/>
      </c>
      <c r="F15" s="596"/>
      <c r="G15" s="596"/>
      <c r="H15" s="596"/>
      <c r="I15" s="596"/>
      <c r="J15" s="596"/>
      <c r="K15" s="596">
        <f>IF(ISNA(VLOOKUP(A15,入力シート!$B$37:$AQ$46,8,FALSE)),"",VLOOKUP(A15,入力シート!$B$37:$AQ$46,8,FALSE))</f>
        <v>0</v>
      </c>
      <c r="L15" s="596"/>
      <c r="M15" s="596"/>
      <c r="N15" s="596"/>
      <c r="O15" s="596"/>
      <c r="P15" s="596"/>
      <c r="Q15" s="60"/>
      <c r="R15" s="60"/>
      <c r="S15" s="60"/>
      <c r="T15" s="68"/>
      <c r="U15" s="68"/>
      <c r="V15" s="68"/>
      <c r="W15" s="68"/>
      <c r="X15" s="68"/>
      <c r="Y15" s="28"/>
      <c r="Z15" s="28"/>
      <c r="AA15" s="28"/>
      <c r="AB15" s="28"/>
      <c r="AC15" s="28"/>
      <c r="AD15" s="28"/>
      <c r="AE15" s="28"/>
      <c r="AF15" s="28"/>
      <c r="AG15" s="69"/>
      <c r="AH15" s="69"/>
      <c r="AI15" s="69"/>
      <c r="AJ15" s="592" t="str">
        <f>IF(ISNA(VLOOKUP(A15,入力シート!$B$37:$AQ$46,30,FALSE)),"",VLOOKUP(A15,入力シート!$B$37:$AQ$46,30,FALSE))</f>
        <v/>
      </c>
      <c r="AK15" s="592"/>
      <c r="AL15" s="592"/>
      <c r="AM15" s="592"/>
      <c r="AN15" s="592" t="str">
        <f>IF(ISNA(VLOOKUP(A15,入力シート!$B$37:$AQ$46,25,FALSE)),"",VLOOKUP(A15,入力シート!$B$37:$AQ$46,25,FALSE))</f>
        <v/>
      </c>
      <c r="AO15" s="592"/>
      <c r="AP15" s="592"/>
      <c r="AQ15" s="592"/>
    </row>
    <row r="16" spans="1:43" ht="13.5" customHeight="1">
      <c r="A16" s="10">
        <v>6</v>
      </c>
      <c r="D16" s="59" t="str">
        <f>IF(E16="","","⑥")</f>
        <v/>
      </c>
      <c r="E16" s="596" t="str">
        <f>IF(VLOOKUP(A16,入力シート!$B$37:$L$46,3,FALSE)="","",VLOOKUP(A16,入力シート!$B$37:$L$46,3,FALSE))</f>
        <v/>
      </c>
      <c r="F16" s="596"/>
      <c r="G16" s="596"/>
      <c r="H16" s="596"/>
      <c r="I16" s="596"/>
      <c r="J16" s="596"/>
      <c r="K16" s="596">
        <f>IF(ISNA(VLOOKUP(A16,入力シート!$B$37:$AQ$46,8,FALSE)),"",VLOOKUP(A16,入力シート!$B$37:$AQ$46,8,FALSE))</f>
        <v>0</v>
      </c>
      <c r="L16" s="596"/>
      <c r="M16" s="596"/>
      <c r="N16" s="596"/>
      <c r="O16" s="596"/>
      <c r="P16" s="596"/>
      <c r="Q16" s="60"/>
      <c r="R16" s="60"/>
      <c r="S16" s="60"/>
      <c r="T16" s="68"/>
      <c r="U16" s="68"/>
      <c r="V16" s="68"/>
      <c r="W16" s="68"/>
      <c r="X16" s="68"/>
      <c r="Y16" s="28"/>
      <c r="Z16" s="28"/>
      <c r="AA16" s="28"/>
      <c r="AB16" s="28"/>
      <c r="AC16" s="28"/>
      <c r="AD16" s="28"/>
      <c r="AE16" s="28"/>
      <c r="AF16" s="28"/>
      <c r="AG16" s="69"/>
      <c r="AH16" s="69"/>
      <c r="AI16" s="69"/>
      <c r="AJ16" s="592" t="str">
        <f>IF(ISNA(VLOOKUP(A16,入力シート!$B$37:$AQ$46,30,FALSE)),"",VLOOKUP(A16,入力シート!$B$37:$AQ$46,30,FALSE))</f>
        <v/>
      </c>
      <c r="AK16" s="592"/>
      <c r="AL16" s="592"/>
      <c r="AM16" s="592"/>
      <c r="AN16" s="592" t="str">
        <f>IF(ISNA(VLOOKUP(A16,入力シート!$B$37:$AQ$46,25,FALSE)),"",VLOOKUP(A16,入力シート!$B$37:$AQ$46,25,FALSE))</f>
        <v/>
      </c>
      <c r="AO16" s="592"/>
      <c r="AP16" s="592"/>
      <c r="AQ16" s="592"/>
    </row>
    <row r="17" spans="1:43" ht="13.5" customHeight="1">
      <c r="A17" s="10">
        <v>7</v>
      </c>
      <c r="D17" s="59" t="str">
        <f>IF(E17="","","⑦")</f>
        <v/>
      </c>
      <c r="E17" s="596" t="str">
        <f>IF(VLOOKUP(A17,入力シート!$B$37:$L$46,3,FALSE)="","",VLOOKUP(A17,入力シート!$B$37:$L$46,3,FALSE))</f>
        <v/>
      </c>
      <c r="F17" s="596"/>
      <c r="G17" s="596"/>
      <c r="H17" s="596"/>
      <c r="I17" s="596"/>
      <c r="J17" s="596"/>
      <c r="K17" s="596">
        <f>IF(ISNA(VLOOKUP(A17,入力シート!$B$37:$AQ$46,8,FALSE)),"",VLOOKUP(A17,入力シート!$B$37:$AQ$46,8,FALSE))</f>
        <v>0</v>
      </c>
      <c r="L17" s="596"/>
      <c r="M17" s="596"/>
      <c r="N17" s="596"/>
      <c r="O17" s="596"/>
      <c r="P17" s="596"/>
      <c r="Q17" s="60"/>
      <c r="R17" s="60"/>
      <c r="S17" s="60"/>
      <c r="T17" s="68"/>
      <c r="U17" s="68"/>
      <c r="V17" s="68"/>
      <c r="W17" s="68"/>
      <c r="X17" s="68"/>
      <c r="Y17" s="28"/>
      <c r="Z17" s="28"/>
      <c r="AA17" s="28"/>
      <c r="AB17" s="28"/>
      <c r="AC17" s="28"/>
      <c r="AD17" s="28"/>
      <c r="AE17" s="28"/>
      <c r="AF17" s="28"/>
      <c r="AG17" s="69"/>
      <c r="AH17" s="69"/>
      <c r="AI17" s="69"/>
      <c r="AJ17" s="592" t="str">
        <f>IF(ISNA(VLOOKUP(A17,入力シート!$B$37:$AQ$46,30,FALSE)),"",VLOOKUP(A17,入力シート!$B$37:$AQ$46,30,FALSE))</f>
        <v/>
      </c>
      <c r="AK17" s="592"/>
      <c r="AL17" s="592"/>
      <c r="AM17" s="592"/>
      <c r="AN17" s="592" t="str">
        <f>IF(ISNA(VLOOKUP(A17,入力シート!$B$37:$AQ$46,25,FALSE)),"",VLOOKUP(A17,入力シート!$B$37:$AQ$46,25,FALSE))</f>
        <v/>
      </c>
      <c r="AO17" s="592"/>
      <c r="AP17" s="592"/>
      <c r="AQ17" s="592"/>
    </row>
    <row r="18" spans="1:43" ht="13.5" customHeight="1">
      <c r="A18" s="10">
        <v>8</v>
      </c>
      <c r="D18" s="59" t="str">
        <f>IF(E18="","","⑧")</f>
        <v/>
      </c>
      <c r="E18" s="596" t="str">
        <f>IF(VLOOKUP(A18,入力シート!$B$37:$L$46,3,FALSE)="","",VLOOKUP(A18,入力シート!$B$37:$L$46,3,FALSE))</f>
        <v/>
      </c>
      <c r="F18" s="596"/>
      <c r="G18" s="596"/>
      <c r="H18" s="596"/>
      <c r="I18" s="596"/>
      <c r="J18" s="596"/>
      <c r="K18" s="596">
        <f>IF(ISNA(VLOOKUP(A18,入力シート!$B$37:$AQ$46,8,FALSE)),"",VLOOKUP(A18,入力シート!$B$37:$AQ$46,8,FALSE))</f>
        <v>0</v>
      </c>
      <c r="L18" s="596"/>
      <c r="M18" s="596"/>
      <c r="N18" s="596"/>
      <c r="O18" s="596"/>
      <c r="P18" s="596"/>
      <c r="Q18" s="60"/>
      <c r="R18" s="60"/>
      <c r="S18" s="60"/>
      <c r="T18" s="68"/>
      <c r="U18" s="68"/>
      <c r="V18" s="68"/>
      <c r="W18" s="68"/>
      <c r="X18" s="68"/>
      <c r="Y18" s="28"/>
      <c r="Z18" s="28"/>
      <c r="AA18" s="28"/>
      <c r="AB18" s="28"/>
      <c r="AC18" s="28"/>
      <c r="AD18" s="28"/>
      <c r="AE18" s="28"/>
      <c r="AF18" s="28"/>
      <c r="AG18" s="69"/>
      <c r="AH18" s="69"/>
      <c r="AI18" s="69"/>
      <c r="AJ18" s="592" t="str">
        <f>IF(ISNA(VLOOKUP(A18,入力シート!$B$37:$AQ$46,30,FALSE)),"",VLOOKUP(A18,入力シート!$B$37:$AQ$46,30,FALSE))</f>
        <v/>
      </c>
      <c r="AK18" s="592"/>
      <c r="AL18" s="592"/>
      <c r="AM18" s="592"/>
      <c r="AN18" s="592" t="str">
        <f>IF(ISNA(VLOOKUP(A18,入力シート!$B$37:$AQ$46,25,FALSE)),"",VLOOKUP(A18,入力シート!$B$37:$AQ$46,25,FALSE))</f>
        <v/>
      </c>
      <c r="AO18" s="592"/>
      <c r="AP18" s="592"/>
      <c r="AQ18" s="592"/>
    </row>
    <row r="19" spans="1:43" ht="13.5" customHeight="1">
      <c r="A19" s="10">
        <v>9</v>
      </c>
      <c r="D19" s="59" t="str">
        <f>IF(E19="","","⑨")</f>
        <v/>
      </c>
      <c r="E19" s="596" t="str">
        <f>IF(VLOOKUP(A19,入力シート!$B$37:$L$46,3,FALSE)="","",VLOOKUP(A19,入力シート!$B$37:$L$46,3,FALSE))</f>
        <v/>
      </c>
      <c r="F19" s="596"/>
      <c r="G19" s="596"/>
      <c r="H19" s="596"/>
      <c r="I19" s="596"/>
      <c r="J19" s="596"/>
      <c r="K19" s="596">
        <f>IF(ISNA(VLOOKUP(A19,入力シート!$B$37:$AQ$46,8,FALSE)),"",VLOOKUP(A19,入力シート!$B$37:$AQ$46,8,FALSE))</f>
        <v>0</v>
      </c>
      <c r="L19" s="596"/>
      <c r="M19" s="596"/>
      <c r="N19" s="596"/>
      <c r="O19" s="596"/>
      <c r="P19" s="596"/>
      <c r="Q19" s="60"/>
      <c r="R19" s="60"/>
      <c r="S19" s="60"/>
      <c r="T19" s="68"/>
      <c r="U19" s="68"/>
      <c r="V19" s="68"/>
      <c r="W19" s="68"/>
      <c r="X19" s="68"/>
      <c r="Y19" s="28"/>
      <c r="Z19" s="28"/>
      <c r="AA19" s="28"/>
      <c r="AB19" s="28"/>
      <c r="AC19" s="28"/>
      <c r="AD19" s="28"/>
      <c r="AE19" s="28"/>
      <c r="AF19" s="28"/>
      <c r="AG19" s="69"/>
      <c r="AH19" s="69"/>
      <c r="AI19" s="69"/>
      <c r="AJ19" s="592" t="str">
        <f>IF(ISNA(VLOOKUP(A19,入力シート!$B$37:$AQ$46,30,FALSE)),"",VLOOKUP(A19,入力シート!$B$37:$AQ$46,30,FALSE))</f>
        <v/>
      </c>
      <c r="AK19" s="592"/>
      <c r="AL19" s="592"/>
      <c r="AM19" s="592"/>
      <c r="AN19" s="592" t="str">
        <f>IF(ISNA(VLOOKUP(A19,入力シート!$B$37:$AQ$46,25,FALSE)),"",VLOOKUP(A19,入力シート!$B$37:$AQ$46,25,FALSE))</f>
        <v/>
      </c>
      <c r="AO19" s="592"/>
      <c r="AP19" s="592"/>
      <c r="AQ19" s="592"/>
    </row>
    <row r="20" spans="1:43">
      <c r="A20" s="10">
        <v>10</v>
      </c>
      <c r="D20" s="59" t="str">
        <f>IF(E20="","","⑩")</f>
        <v/>
      </c>
      <c r="E20" s="596" t="str">
        <f>IF(VLOOKUP(A20,入力シート!$B$37:$L$46,3,FALSE)="","",VLOOKUP(A20,入力シート!$B$37:$L$46,3,FALSE))</f>
        <v/>
      </c>
      <c r="F20" s="596"/>
      <c r="G20" s="596"/>
      <c r="H20" s="596"/>
      <c r="I20" s="596"/>
      <c r="J20" s="596"/>
      <c r="K20" s="596">
        <f>IF(ISNA(VLOOKUP(A20,入力シート!$B$37:$AQ$46,8,FALSE)),"",VLOOKUP(A20,入力シート!$B$37:$AQ$46,8,FALSE))</f>
        <v>0</v>
      </c>
      <c r="L20" s="596"/>
      <c r="M20" s="596"/>
      <c r="N20" s="596"/>
      <c r="O20" s="596"/>
      <c r="P20" s="596"/>
      <c r="Q20" s="60"/>
      <c r="R20" s="60"/>
      <c r="S20" s="60"/>
      <c r="T20" s="68"/>
      <c r="U20" s="68"/>
      <c r="V20" s="68"/>
      <c r="W20" s="68"/>
      <c r="X20" s="68"/>
      <c r="Y20" s="28"/>
      <c r="Z20" s="28"/>
      <c r="AA20" s="28"/>
      <c r="AB20" s="28"/>
      <c r="AC20" s="28"/>
      <c r="AD20" s="28"/>
      <c r="AE20" s="28"/>
      <c r="AF20" s="28"/>
      <c r="AG20" s="69"/>
      <c r="AH20" s="69"/>
      <c r="AI20" s="69"/>
      <c r="AJ20" s="592" t="str">
        <f>IF(ISNA(VLOOKUP(A20,入力シート!$B$37:$AQ$46,30,FALSE)),"",VLOOKUP(A20,入力シート!$B$37:$AQ$46,30,FALSE))</f>
        <v/>
      </c>
      <c r="AK20" s="592"/>
      <c r="AL20" s="592"/>
      <c r="AM20" s="592"/>
      <c r="AN20" s="592" t="str">
        <f>IF(ISNA(VLOOKUP(A20,入力シート!$B$37:$AQ$46,25,FALSE)),"",VLOOKUP(A20,入力シート!$B$37:$AQ$46,25,FALSE))</f>
        <v/>
      </c>
      <c r="AO20" s="592"/>
      <c r="AP20" s="592"/>
      <c r="AQ20" s="592"/>
    </row>
    <row r="21" spans="1:43">
      <c r="D21" s="59"/>
      <c r="E21" s="60"/>
      <c r="F21" s="60"/>
      <c r="G21" s="60"/>
      <c r="H21" s="60"/>
      <c r="I21" s="60"/>
      <c r="J21" s="60"/>
      <c r="K21" s="60"/>
      <c r="L21" s="60"/>
      <c r="M21" s="60"/>
      <c r="N21" s="60"/>
      <c r="O21" s="60"/>
      <c r="P21" s="60"/>
      <c r="Q21" s="60"/>
      <c r="R21" s="60"/>
      <c r="S21" s="60"/>
      <c r="T21" s="60"/>
      <c r="U21" s="60"/>
      <c r="AG21" s="595"/>
      <c r="AH21" s="595"/>
      <c r="AI21" s="595"/>
      <c r="AJ21" s="592"/>
      <c r="AK21" s="592"/>
      <c r="AL21" s="592"/>
      <c r="AM21" s="592"/>
      <c r="AN21" s="592"/>
      <c r="AO21" s="592"/>
      <c r="AP21" s="592"/>
      <c r="AQ21" s="592"/>
    </row>
    <row r="22" spans="1:43">
      <c r="C22" s="325" t="s">
        <v>269</v>
      </c>
      <c r="D22" s="325"/>
      <c r="E22" s="325"/>
      <c r="F22" s="325"/>
      <c r="G22" s="325"/>
    </row>
    <row r="23" spans="1:43">
      <c r="F23" s="592">
        <f>SUM(AJ11:AM20)</f>
        <v>0</v>
      </c>
      <c r="G23" s="592"/>
      <c r="H23" s="592"/>
      <c r="I23" s="592"/>
      <c r="J23" s="592"/>
      <c r="K23" s="592"/>
      <c r="L23" s="592"/>
      <c r="M23" s="592"/>
      <c r="N23" s="10" t="s">
        <v>176</v>
      </c>
      <c r="O23" s="586" t="s">
        <v>270</v>
      </c>
      <c r="P23" s="586"/>
      <c r="Q23" s="586"/>
      <c r="R23" s="586"/>
      <c r="S23" s="586"/>
      <c r="T23" s="586"/>
      <c r="U23" s="586"/>
      <c r="V23" s="600">
        <f>SUM(AN11:AQ20)</f>
        <v>0</v>
      </c>
      <c r="W23" s="600"/>
      <c r="X23" s="600"/>
      <c r="Y23" s="600"/>
      <c r="Z23" s="600"/>
      <c r="AA23" s="600"/>
      <c r="AD23" s="61"/>
      <c r="AE23" s="61"/>
    </row>
    <row r="24" spans="1:43">
      <c r="F24" s="62"/>
      <c r="G24" s="62"/>
      <c r="H24" s="62"/>
      <c r="I24" s="62"/>
      <c r="J24" s="62"/>
      <c r="K24" s="62"/>
      <c r="L24" s="62"/>
      <c r="M24" s="62"/>
      <c r="V24" s="592"/>
      <c r="W24" s="592"/>
      <c r="X24" s="592"/>
      <c r="Y24" s="592"/>
      <c r="Z24" s="592"/>
      <c r="AA24" s="592"/>
      <c r="AB24" s="62"/>
      <c r="AC24" s="62"/>
      <c r="AD24" s="61"/>
      <c r="AE24" s="61"/>
    </row>
    <row r="25" spans="1:43">
      <c r="C25" s="325" t="s">
        <v>271</v>
      </c>
      <c r="D25" s="325"/>
      <c r="E25" s="325"/>
      <c r="F25" s="325"/>
      <c r="G25" s="325"/>
      <c r="H25" s="325"/>
    </row>
    <row r="26" spans="1:43">
      <c r="F26" s="593">
        <f>MAX(入力シート!M37:T46)</f>
        <v>0</v>
      </c>
      <c r="G26" s="593"/>
      <c r="H26" s="593"/>
      <c r="I26" s="593"/>
      <c r="J26" s="593"/>
      <c r="K26" s="593"/>
      <c r="L26" s="593"/>
      <c r="M26" s="593"/>
      <c r="N26" s="593"/>
    </row>
    <row r="28" spans="1:43">
      <c r="C28" s="325" t="s">
        <v>284</v>
      </c>
      <c r="D28" s="325"/>
      <c r="E28" s="325"/>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row>
    <row r="29" spans="1:43">
      <c r="E29" s="59" t="str">
        <f t="shared" ref="E29:E38" si="0">D11</f>
        <v/>
      </c>
      <c r="F29" s="63"/>
      <c r="G29" s="591" t="str">
        <f>IF(E29="","",入力シート!AJ37)</f>
        <v/>
      </c>
      <c r="H29" s="591"/>
      <c r="I29" s="591"/>
      <c r="J29" s="591"/>
      <c r="K29" s="591"/>
      <c r="L29" s="591"/>
      <c r="M29" s="591"/>
      <c r="N29" s="591"/>
      <c r="O29" s="591"/>
      <c r="P29" s="591"/>
      <c r="Q29" s="591"/>
      <c r="R29" s="591"/>
      <c r="S29" s="591"/>
      <c r="T29" s="591"/>
      <c r="U29" s="591"/>
      <c r="V29" s="591"/>
      <c r="W29" s="591"/>
      <c r="X29" s="591"/>
      <c r="Y29" s="591"/>
      <c r="Z29" s="591"/>
      <c r="AA29" s="591"/>
      <c r="AB29" s="591"/>
      <c r="AC29" s="591"/>
      <c r="AD29" s="591"/>
      <c r="AE29" s="591"/>
      <c r="AF29" s="591"/>
      <c r="AG29" s="591"/>
      <c r="AH29" s="591"/>
      <c r="AI29" s="591"/>
      <c r="AJ29" s="63"/>
    </row>
    <row r="30" spans="1:43">
      <c r="E30" s="59" t="str">
        <f t="shared" si="0"/>
        <v/>
      </c>
      <c r="F30" s="63"/>
      <c r="G30" s="591" t="str">
        <f>IF(E30="","",入力シート!AJ38)</f>
        <v/>
      </c>
      <c r="H30" s="591"/>
      <c r="I30" s="591"/>
      <c r="J30" s="591"/>
      <c r="K30" s="591"/>
      <c r="L30" s="591"/>
      <c r="M30" s="591"/>
      <c r="N30" s="591"/>
      <c r="O30" s="591"/>
      <c r="P30" s="591"/>
      <c r="Q30" s="591"/>
      <c r="R30" s="591"/>
      <c r="S30" s="591"/>
      <c r="T30" s="591"/>
      <c r="U30" s="591"/>
      <c r="V30" s="591"/>
      <c r="W30" s="591"/>
      <c r="X30" s="591"/>
      <c r="Y30" s="591"/>
      <c r="Z30" s="591"/>
      <c r="AA30" s="591"/>
      <c r="AB30" s="591"/>
      <c r="AC30" s="591"/>
      <c r="AD30" s="591"/>
      <c r="AE30" s="591"/>
      <c r="AF30" s="591"/>
      <c r="AG30" s="591"/>
      <c r="AH30" s="591"/>
      <c r="AI30" s="591"/>
      <c r="AJ30" s="63"/>
    </row>
    <row r="31" spans="1:43">
      <c r="E31" s="59" t="str">
        <f t="shared" si="0"/>
        <v/>
      </c>
      <c r="F31" s="63"/>
      <c r="G31" s="591" t="str">
        <f>IF(E31="","",入力シート!AJ39)</f>
        <v/>
      </c>
      <c r="H31" s="591"/>
      <c r="I31" s="591"/>
      <c r="J31" s="591"/>
      <c r="K31" s="591"/>
      <c r="L31" s="591"/>
      <c r="M31" s="591"/>
      <c r="N31" s="591"/>
      <c r="O31" s="591"/>
      <c r="P31" s="591"/>
      <c r="Q31" s="591"/>
      <c r="R31" s="591"/>
      <c r="S31" s="591"/>
      <c r="T31" s="591"/>
      <c r="U31" s="591"/>
      <c r="V31" s="591"/>
      <c r="W31" s="591"/>
      <c r="X31" s="591"/>
      <c r="Y31" s="591"/>
      <c r="Z31" s="591"/>
      <c r="AA31" s="591"/>
      <c r="AB31" s="591"/>
      <c r="AC31" s="591"/>
      <c r="AD31" s="591"/>
      <c r="AE31" s="591"/>
      <c r="AF31" s="591"/>
      <c r="AG31" s="591"/>
      <c r="AH31" s="591"/>
      <c r="AI31" s="591"/>
      <c r="AJ31" s="63"/>
    </row>
    <row r="32" spans="1:43">
      <c r="E32" s="59" t="str">
        <f t="shared" si="0"/>
        <v/>
      </c>
      <c r="F32" s="63"/>
      <c r="G32" s="591" t="str">
        <f>IF(E32="","",入力シート!AJ40)</f>
        <v/>
      </c>
      <c r="H32" s="591"/>
      <c r="I32" s="591"/>
      <c r="J32" s="591"/>
      <c r="K32" s="591"/>
      <c r="L32" s="591"/>
      <c r="M32" s="591"/>
      <c r="N32" s="591"/>
      <c r="O32" s="591"/>
      <c r="P32" s="591"/>
      <c r="Q32" s="591"/>
      <c r="R32" s="591"/>
      <c r="S32" s="591"/>
      <c r="T32" s="591"/>
      <c r="U32" s="591"/>
      <c r="V32" s="591"/>
      <c r="W32" s="591"/>
      <c r="X32" s="591"/>
      <c r="Y32" s="591"/>
      <c r="Z32" s="591"/>
      <c r="AA32" s="591"/>
      <c r="AB32" s="591"/>
      <c r="AC32" s="591"/>
      <c r="AD32" s="591"/>
      <c r="AE32" s="591"/>
      <c r="AF32" s="591"/>
      <c r="AG32" s="591"/>
      <c r="AH32" s="591"/>
      <c r="AI32" s="591"/>
      <c r="AJ32" s="63"/>
    </row>
    <row r="33" spans="3:36">
      <c r="E33" s="59" t="str">
        <f t="shared" si="0"/>
        <v/>
      </c>
      <c r="F33" s="63"/>
      <c r="G33" s="591" t="str">
        <f>IF(E33="","",入力シート!AJ41)</f>
        <v/>
      </c>
      <c r="H33" s="591"/>
      <c r="I33" s="591"/>
      <c r="J33" s="591"/>
      <c r="K33" s="591"/>
      <c r="L33" s="591"/>
      <c r="M33" s="591"/>
      <c r="N33" s="591"/>
      <c r="O33" s="591"/>
      <c r="P33" s="591"/>
      <c r="Q33" s="591"/>
      <c r="R33" s="591"/>
      <c r="S33" s="591"/>
      <c r="T33" s="591"/>
      <c r="U33" s="591"/>
      <c r="V33" s="591"/>
      <c r="W33" s="591"/>
      <c r="X33" s="591"/>
      <c r="Y33" s="591"/>
      <c r="Z33" s="591"/>
      <c r="AA33" s="591"/>
      <c r="AB33" s="591"/>
      <c r="AC33" s="591"/>
      <c r="AD33" s="591"/>
      <c r="AE33" s="591"/>
      <c r="AF33" s="591"/>
      <c r="AG33" s="591"/>
      <c r="AH33" s="591"/>
      <c r="AI33" s="591"/>
    </row>
    <row r="34" spans="3:36">
      <c r="E34" s="59" t="str">
        <f t="shared" si="0"/>
        <v/>
      </c>
      <c r="F34" s="63"/>
      <c r="G34" s="591" t="str">
        <f>IF(E34="","",入力シート!AJ42)</f>
        <v/>
      </c>
      <c r="H34" s="591"/>
      <c r="I34" s="591"/>
      <c r="J34" s="591"/>
      <c r="K34" s="591"/>
      <c r="L34" s="591"/>
      <c r="M34" s="591"/>
      <c r="N34" s="591"/>
      <c r="O34" s="591"/>
      <c r="P34" s="591"/>
      <c r="Q34" s="591"/>
      <c r="R34" s="591"/>
      <c r="S34" s="591"/>
      <c r="T34" s="591"/>
      <c r="U34" s="591"/>
      <c r="V34" s="591"/>
      <c r="W34" s="591"/>
      <c r="X34" s="591"/>
      <c r="Y34" s="591"/>
      <c r="Z34" s="591"/>
      <c r="AA34" s="591"/>
      <c r="AB34" s="591"/>
      <c r="AC34" s="591"/>
      <c r="AD34" s="591"/>
      <c r="AE34" s="591"/>
      <c r="AF34" s="591"/>
      <c r="AG34" s="591"/>
      <c r="AH34" s="591"/>
      <c r="AI34" s="591"/>
      <c r="AJ34" s="63"/>
    </row>
    <row r="35" spans="3:36">
      <c r="E35" s="59" t="str">
        <f t="shared" si="0"/>
        <v/>
      </c>
      <c r="F35" s="63"/>
      <c r="G35" s="591" t="str">
        <f>IF(E35="","",入力シート!AJ43)</f>
        <v/>
      </c>
      <c r="H35" s="591"/>
      <c r="I35" s="591"/>
      <c r="J35" s="591"/>
      <c r="K35" s="591"/>
      <c r="L35" s="591"/>
      <c r="M35" s="591"/>
      <c r="N35" s="591"/>
      <c r="O35" s="591"/>
      <c r="P35" s="591"/>
      <c r="Q35" s="591"/>
      <c r="R35" s="591"/>
      <c r="S35" s="591"/>
      <c r="T35" s="591"/>
      <c r="U35" s="591"/>
      <c r="V35" s="591"/>
      <c r="W35" s="591"/>
      <c r="X35" s="591"/>
      <c r="Y35" s="591"/>
      <c r="Z35" s="591"/>
      <c r="AA35" s="591"/>
      <c r="AB35" s="591"/>
      <c r="AC35" s="591"/>
      <c r="AD35" s="591"/>
      <c r="AE35" s="591"/>
      <c r="AF35" s="591"/>
      <c r="AG35" s="591"/>
      <c r="AH35" s="591"/>
      <c r="AI35" s="591"/>
      <c r="AJ35" s="63"/>
    </row>
    <row r="36" spans="3:36">
      <c r="E36" s="59" t="str">
        <f t="shared" si="0"/>
        <v/>
      </c>
      <c r="F36" s="63"/>
      <c r="G36" s="591" t="str">
        <f>IF(E36="","",入力シート!AJ44)</f>
        <v/>
      </c>
      <c r="H36" s="591"/>
      <c r="I36" s="591"/>
      <c r="J36" s="591"/>
      <c r="K36" s="591"/>
      <c r="L36" s="591"/>
      <c r="M36" s="591"/>
      <c r="N36" s="591"/>
      <c r="O36" s="591"/>
      <c r="P36" s="591"/>
      <c r="Q36" s="591"/>
      <c r="R36" s="591"/>
      <c r="S36" s="591"/>
      <c r="T36" s="591"/>
      <c r="U36" s="591"/>
      <c r="V36" s="591"/>
      <c r="W36" s="591"/>
      <c r="X36" s="591"/>
      <c r="Y36" s="591"/>
      <c r="Z36" s="591"/>
      <c r="AA36" s="591"/>
      <c r="AB36" s="591"/>
      <c r="AC36" s="591"/>
      <c r="AD36" s="591"/>
      <c r="AE36" s="591"/>
      <c r="AF36" s="591"/>
      <c r="AG36" s="591"/>
      <c r="AH36" s="591"/>
      <c r="AI36" s="591"/>
      <c r="AJ36" s="63"/>
    </row>
    <row r="37" spans="3:36">
      <c r="E37" s="59" t="str">
        <f t="shared" si="0"/>
        <v/>
      </c>
      <c r="F37" s="63"/>
      <c r="G37" s="591" t="str">
        <f>IF(E37="","",入力シート!AJ45)</f>
        <v/>
      </c>
      <c r="H37" s="591"/>
      <c r="I37" s="591"/>
      <c r="J37" s="591"/>
      <c r="K37" s="591"/>
      <c r="L37" s="591"/>
      <c r="M37" s="591"/>
      <c r="N37" s="591"/>
      <c r="O37" s="591"/>
      <c r="P37" s="591"/>
      <c r="Q37" s="591"/>
      <c r="R37" s="591"/>
      <c r="S37" s="591"/>
      <c r="T37" s="591"/>
      <c r="U37" s="591"/>
      <c r="V37" s="591"/>
      <c r="W37" s="591"/>
      <c r="X37" s="591"/>
      <c r="Y37" s="591"/>
      <c r="Z37" s="591"/>
      <c r="AA37" s="591"/>
      <c r="AB37" s="591"/>
      <c r="AC37" s="591"/>
      <c r="AD37" s="591"/>
      <c r="AE37" s="591"/>
      <c r="AF37" s="591"/>
      <c r="AG37" s="591"/>
      <c r="AH37" s="591"/>
      <c r="AI37" s="591"/>
      <c r="AJ37" s="63"/>
    </row>
    <row r="38" spans="3:36">
      <c r="E38" s="59" t="str">
        <f t="shared" si="0"/>
        <v/>
      </c>
      <c r="F38" s="63"/>
      <c r="G38" s="591" t="str">
        <f>IF(E38="","",入力シート!AJ46)</f>
        <v/>
      </c>
      <c r="H38" s="591"/>
      <c r="I38" s="591"/>
      <c r="J38" s="591"/>
      <c r="K38" s="591"/>
      <c r="L38" s="591"/>
      <c r="M38" s="591"/>
      <c r="N38" s="591"/>
      <c r="O38" s="591"/>
      <c r="P38" s="591"/>
      <c r="Q38" s="591"/>
      <c r="R38" s="591"/>
      <c r="S38" s="591"/>
      <c r="T38" s="591"/>
      <c r="U38" s="591"/>
      <c r="V38" s="591"/>
      <c r="W38" s="591"/>
      <c r="X38" s="591"/>
      <c r="Y38" s="591"/>
      <c r="Z38" s="591"/>
      <c r="AA38" s="591"/>
      <c r="AB38" s="591"/>
      <c r="AC38" s="591"/>
      <c r="AD38" s="591"/>
      <c r="AE38" s="591"/>
      <c r="AF38" s="591"/>
      <c r="AG38" s="591"/>
      <c r="AH38" s="591"/>
      <c r="AI38" s="591"/>
    </row>
    <row r="40" spans="3:36">
      <c r="C40" s="325" t="s">
        <v>285</v>
      </c>
      <c r="D40" s="325"/>
      <c r="E40" s="325"/>
      <c r="F40" s="325"/>
      <c r="G40" s="325"/>
      <c r="H40" s="325"/>
      <c r="I40" s="325"/>
      <c r="J40" s="325"/>
      <c r="K40" s="325"/>
      <c r="L40" s="325"/>
      <c r="M40" s="325"/>
      <c r="N40" s="325"/>
      <c r="O40" s="325"/>
      <c r="P40" s="325"/>
      <c r="Q40" s="325"/>
      <c r="R40" s="325"/>
      <c r="S40" s="325"/>
      <c r="T40" s="325"/>
      <c r="U40" s="325"/>
      <c r="V40" s="325"/>
      <c r="W40" s="325"/>
      <c r="X40" s="325"/>
      <c r="Y40" s="325"/>
      <c r="Z40" s="325"/>
      <c r="AA40" s="325"/>
      <c r="AB40" s="325"/>
      <c r="AC40" s="325"/>
      <c r="AD40" s="325"/>
      <c r="AE40" s="325"/>
      <c r="AF40" s="325"/>
      <c r="AG40" s="325"/>
      <c r="AH40" s="325"/>
      <c r="AI40" s="325"/>
    </row>
    <row r="41" spans="3:36">
      <c r="F41" s="603" t="s">
        <v>275</v>
      </c>
      <c r="G41" s="603"/>
      <c r="H41" s="603"/>
      <c r="I41" s="603"/>
      <c r="J41" s="603"/>
      <c r="K41" s="603"/>
      <c r="L41" s="603"/>
      <c r="M41" s="603"/>
    </row>
    <row r="42" spans="3:36">
      <c r="F42" s="64"/>
      <c r="G42" s="64"/>
      <c r="H42" s="64"/>
      <c r="I42" s="64"/>
      <c r="J42" s="64"/>
      <c r="K42" s="64"/>
      <c r="L42" s="64"/>
      <c r="M42" s="64"/>
    </row>
    <row r="44" spans="3:36">
      <c r="D44" s="325" t="s">
        <v>276</v>
      </c>
      <c r="E44" s="325"/>
      <c r="F44" s="325"/>
      <c r="G44" s="325"/>
      <c r="H44" s="325"/>
      <c r="I44" s="325"/>
      <c r="J44" s="325"/>
      <c r="K44" s="325"/>
      <c r="L44" s="325"/>
      <c r="M44" s="325"/>
      <c r="N44" s="325"/>
      <c r="O44" s="325"/>
      <c r="P44" s="325"/>
      <c r="Q44" s="325"/>
      <c r="R44" s="325"/>
      <c r="S44" s="325"/>
      <c r="T44" s="325"/>
      <c r="U44" s="325"/>
      <c r="V44" s="325"/>
      <c r="W44" s="325"/>
      <c r="X44" s="325"/>
      <c r="Y44" s="325"/>
      <c r="Z44" s="325"/>
      <c r="AA44" s="325"/>
      <c r="AB44" s="325"/>
      <c r="AC44" s="325"/>
      <c r="AD44" s="325"/>
      <c r="AE44" s="325"/>
      <c r="AF44" s="325"/>
      <c r="AG44" s="325"/>
      <c r="AH44" s="325"/>
      <c r="AI44" s="325"/>
    </row>
    <row r="45" spans="3:36">
      <c r="D45" s="604" t="str">
        <f>入力シート!F109</f>
        <v/>
      </c>
      <c r="E45" s="604"/>
      <c r="F45" s="604"/>
      <c r="G45" s="604"/>
      <c r="H45" s="604"/>
      <c r="I45" s="604"/>
      <c r="J45" s="604"/>
      <c r="K45" s="604"/>
      <c r="L45" s="586" t="s">
        <v>277</v>
      </c>
      <c r="M45" s="586"/>
      <c r="N45" s="586"/>
      <c r="O45" s="586"/>
    </row>
    <row r="46" spans="3:36">
      <c r="E46" s="603" t="s">
        <v>278</v>
      </c>
      <c r="F46" s="603"/>
      <c r="G46" s="603"/>
      <c r="H46" s="603"/>
      <c r="I46" s="603"/>
      <c r="J46" s="603"/>
      <c r="K46" s="63"/>
      <c r="L46" s="63"/>
    </row>
    <row r="47" spans="3:36">
      <c r="F47" s="327" t="s">
        <v>279</v>
      </c>
      <c r="G47" s="327"/>
      <c r="H47" s="327"/>
      <c r="I47" s="327"/>
      <c r="J47" s="586">
        <f>入力シート!F110</f>
        <v>0</v>
      </c>
      <c r="K47" s="586"/>
      <c r="L47" s="586"/>
      <c r="M47" s="586"/>
      <c r="N47" s="586"/>
      <c r="O47" s="586"/>
      <c r="P47" s="586"/>
      <c r="Q47" s="7"/>
      <c r="R47" s="7"/>
      <c r="S47" s="7"/>
      <c r="T47" s="327" t="s">
        <v>280</v>
      </c>
      <c r="U47" s="327"/>
      <c r="V47" s="327"/>
      <c r="W47" s="327"/>
      <c r="X47" s="586">
        <f>入力シート!Q110</f>
        <v>0</v>
      </c>
      <c r="Y47" s="586"/>
      <c r="Z47" s="586"/>
      <c r="AA47" s="586"/>
      <c r="AB47" s="586"/>
      <c r="AC47" s="586"/>
      <c r="AD47" s="586"/>
      <c r="AE47" s="586"/>
      <c r="AF47" s="65"/>
      <c r="AG47" s="7"/>
      <c r="AH47" s="7"/>
    </row>
    <row r="48" spans="3:36">
      <c r="F48" s="56"/>
      <c r="G48" s="56"/>
      <c r="H48" s="56"/>
      <c r="I48" s="56"/>
      <c r="T48" s="56"/>
      <c r="U48" s="56"/>
      <c r="V48" s="56"/>
      <c r="W48" s="56"/>
      <c r="AF48" s="8"/>
    </row>
    <row r="49" spans="2:35">
      <c r="F49" s="327" t="s">
        <v>279</v>
      </c>
      <c r="G49" s="327"/>
      <c r="H49" s="327"/>
      <c r="I49" s="327"/>
      <c r="J49" s="586">
        <f>入力シート!F111</f>
        <v>0</v>
      </c>
      <c r="K49" s="586"/>
      <c r="L49" s="586"/>
      <c r="M49" s="586"/>
      <c r="N49" s="586"/>
      <c r="O49" s="586"/>
      <c r="P49" s="586"/>
      <c r="Q49" s="7"/>
      <c r="R49" s="7"/>
      <c r="S49" s="7"/>
      <c r="T49" s="327" t="s">
        <v>280</v>
      </c>
      <c r="U49" s="327"/>
      <c r="V49" s="327"/>
      <c r="W49" s="327"/>
      <c r="X49" s="586">
        <f>入力シート!Q111</f>
        <v>0</v>
      </c>
      <c r="Y49" s="586"/>
      <c r="Z49" s="586"/>
      <c r="AA49" s="586"/>
      <c r="AB49" s="586"/>
      <c r="AC49" s="586"/>
      <c r="AD49" s="586"/>
      <c r="AE49" s="586"/>
      <c r="AF49" s="65"/>
      <c r="AG49" s="7"/>
      <c r="AH49" s="7"/>
    </row>
    <row r="50" spans="2:35">
      <c r="F50" s="56"/>
      <c r="G50" s="56"/>
      <c r="H50" s="56"/>
      <c r="I50" s="56"/>
      <c r="J50" s="7"/>
      <c r="K50" s="7"/>
      <c r="L50" s="7"/>
      <c r="M50" s="7"/>
      <c r="N50" s="7"/>
      <c r="O50" s="7"/>
      <c r="P50" s="7"/>
      <c r="Q50" s="7"/>
      <c r="R50" s="7"/>
      <c r="S50" s="7"/>
      <c r="T50" s="56"/>
      <c r="U50" s="56"/>
      <c r="V50" s="56"/>
      <c r="W50" s="56"/>
      <c r="X50" s="7"/>
      <c r="Y50" s="7"/>
      <c r="Z50" s="7"/>
      <c r="AA50" s="7"/>
      <c r="AB50" s="7"/>
      <c r="AC50" s="7"/>
      <c r="AD50" s="7"/>
      <c r="AE50" s="7"/>
      <c r="AF50" s="7"/>
      <c r="AG50" s="7"/>
      <c r="AH50" s="7"/>
    </row>
    <row r="51" spans="2:35">
      <c r="F51" s="56"/>
      <c r="G51" s="56"/>
      <c r="H51" s="56"/>
      <c r="I51" s="56"/>
      <c r="J51" s="7"/>
      <c r="K51" s="7"/>
      <c r="L51" s="7"/>
      <c r="M51" s="7"/>
      <c r="N51" s="7"/>
      <c r="O51" s="7"/>
      <c r="P51" s="7"/>
      <c r="Q51" s="7"/>
      <c r="R51" s="7"/>
      <c r="S51" s="7"/>
      <c r="T51" s="56"/>
      <c r="U51" s="56"/>
      <c r="V51" s="56"/>
      <c r="W51" s="56"/>
      <c r="X51" s="7"/>
      <c r="Y51" s="7"/>
      <c r="Z51" s="7"/>
      <c r="AA51" s="7"/>
      <c r="AB51" s="7"/>
      <c r="AC51" s="7"/>
      <c r="AD51" s="7"/>
      <c r="AE51" s="7"/>
      <c r="AF51" s="7"/>
      <c r="AG51" s="7"/>
      <c r="AH51" s="7"/>
    </row>
    <row r="52" spans="2:35">
      <c r="F52" s="56"/>
      <c r="G52" s="56"/>
      <c r="H52" s="56"/>
      <c r="I52" s="56"/>
      <c r="J52" s="7"/>
      <c r="K52" s="7"/>
      <c r="L52" s="7"/>
      <c r="M52" s="7"/>
      <c r="N52" s="7"/>
      <c r="O52" s="7"/>
      <c r="P52" s="7"/>
      <c r="Q52" s="7"/>
      <c r="R52" s="7"/>
      <c r="S52" s="7"/>
      <c r="T52" s="56"/>
      <c r="U52" s="56"/>
      <c r="V52" s="56"/>
      <c r="W52" s="56"/>
      <c r="X52" s="7"/>
      <c r="Y52" s="7"/>
      <c r="Z52" s="7"/>
      <c r="AA52" s="7"/>
      <c r="AB52" s="7"/>
      <c r="AC52" s="7"/>
      <c r="AD52" s="7"/>
      <c r="AE52" s="7"/>
      <c r="AF52" s="7"/>
      <c r="AG52" s="7"/>
      <c r="AH52" s="7"/>
    </row>
    <row r="53" spans="2:35">
      <c r="F53" s="56"/>
      <c r="G53" s="56"/>
      <c r="H53" s="56"/>
      <c r="I53" s="56"/>
      <c r="J53" s="7"/>
      <c r="K53" s="7"/>
      <c r="L53" s="7"/>
      <c r="M53" s="7"/>
      <c r="N53" s="7"/>
      <c r="O53" s="7"/>
      <c r="P53" s="7"/>
      <c r="Q53" s="7"/>
      <c r="R53" s="7"/>
      <c r="S53" s="7"/>
      <c r="T53" s="56"/>
      <c r="U53" s="56"/>
      <c r="V53" s="56"/>
      <c r="W53" s="56"/>
      <c r="X53" s="7"/>
      <c r="Y53" s="7"/>
      <c r="Z53" s="7"/>
      <c r="AA53" s="7"/>
      <c r="AB53" s="7"/>
      <c r="AC53" s="7"/>
      <c r="AD53" s="7"/>
      <c r="AE53" s="7"/>
      <c r="AF53" s="7"/>
      <c r="AG53" s="7"/>
      <c r="AH53" s="7"/>
    </row>
    <row r="54" spans="2:35" ht="13.15" customHeight="1">
      <c r="B54" s="601" t="s">
        <v>281</v>
      </c>
      <c r="C54" s="601"/>
      <c r="D54" s="602" t="s">
        <v>282</v>
      </c>
      <c r="E54" s="602"/>
      <c r="F54" s="602"/>
      <c r="G54" s="602"/>
      <c r="H54" s="602"/>
      <c r="I54" s="602"/>
      <c r="J54" s="602"/>
      <c r="K54" s="602"/>
      <c r="L54" s="602"/>
      <c r="M54" s="602"/>
      <c r="N54" s="602"/>
      <c r="O54" s="602"/>
      <c r="P54" s="602"/>
      <c r="Q54" s="602"/>
      <c r="R54" s="602"/>
      <c r="S54" s="602"/>
      <c r="T54" s="602"/>
      <c r="U54" s="602"/>
      <c r="V54" s="602"/>
      <c r="W54" s="602"/>
      <c r="X54" s="602"/>
      <c r="Y54" s="602"/>
      <c r="Z54" s="602"/>
      <c r="AA54" s="602"/>
      <c r="AB54" s="602"/>
      <c r="AC54" s="602"/>
      <c r="AD54" s="602"/>
      <c r="AE54" s="602"/>
      <c r="AF54" s="602"/>
      <c r="AG54" s="602"/>
      <c r="AH54" s="602"/>
      <c r="AI54" s="602"/>
    </row>
    <row r="55" spans="2:35">
      <c r="B55" s="66"/>
      <c r="C55" s="66"/>
      <c r="D55" s="602"/>
      <c r="E55" s="602"/>
      <c r="F55" s="602"/>
      <c r="G55" s="602"/>
      <c r="H55" s="602"/>
      <c r="I55" s="602"/>
      <c r="J55" s="602"/>
      <c r="K55" s="602"/>
      <c r="L55" s="602"/>
      <c r="M55" s="602"/>
      <c r="N55" s="602"/>
      <c r="O55" s="602"/>
      <c r="P55" s="602"/>
      <c r="Q55" s="602"/>
      <c r="R55" s="602"/>
      <c r="S55" s="602"/>
      <c r="T55" s="602"/>
      <c r="U55" s="602"/>
      <c r="V55" s="602"/>
      <c r="W55" s="602"/>
      <c r="X55" s="602"/>
      <c r="Y55" s="602"/>
      <c r="Z55" s="602"/>
      <c r="AA55" s="602"/>
      <c r="AB55" s="602"/>
      <c r="AC55" s="602"/>
      <c r="AD55" s="602"/>
      <c r="AE55" s="602"/>
      <c r="AF55" s="602"/>
      <c r="AG55" s="602"/>
      <c r="AH55" s="602"/>
      <c r="AI55" s="602"/>
    </row>
    <row r="56" spans="2:35">
      <c r="B56" s="67"/>
      <c r="C56" s="67"/>
      <c r="D56" s="602"/>
      <c r="E56" s="602"/>
      <c r="F56" s="602"/>
      <c r="G56" s="602"/>
      <c r="H56" s="602"/>
      <c r="I56" s="602"/>
      <c r="J56" s="602"/>
      <c r="K56" s="602"/>
      <c r="L56" s="602"/>
      <c r="M56" s="602"/>
      <c r="N56" s="602"/>
      <c r="O56" s="602"/>
      <c r="P56" s="602"/>
      <c r="Q56" s="602"/>
      <c r="R56" s="602"/>
      <c r="S56" s="602"/>
      <c r="T56" s="602"/>
      <c r="U56" s="602"/>
      <c r="V56" s="602"/>
      <c r="W56" s="602"/>
      <c r="X56" s="602"/>
      <c r="Y56" s="602"/>
      <c r="Z56" s="602"/>
      <c r="AA56" s="602"/>
      <c r="AB56" s="602"/>
      <c r="AC56" s="602"/>
      <c r="AD56" s="602"/>
      <c r="AE56" s="602"/>
      <c r="AF56" s="602"/>
      <c r="AG56" s="602"/>
      <c r="AH56" s="602"/>
      <c r="AI56" s="602"/>
    </row>
  </sheetData>
  <sheetProtection sheet="1" objects="1" scenarios="1"/>
  <mergeCells count="83">
    <mergeCell ref="B1:AI1"/>
    <mergeCell ref="B2:AI2"/>
    <mergeCell ref="B6:AI6"/>
    <mergeCell ref="AJ10:AM10"/>
    <mergeCell ref="AN10:AQ10"/>
    <mergeCell ref="AN13:AQ13"/>
    <mergeCell ref="AJ14:AM14"/>
    <mergeCell ref="AN14:AQ14"/>
    <mergeCell ref="AJ13:AM13"/>
    <mergeCell ref="AJ11:AM11"/>
    <mergeCell ref="AN11:AQ11"/>
    <mergeCell ref="AJ12:AM12"/>
    <mergeCell ref="AN12:AQ12"/>
    <mergeCell ref="AN15:AQ15"/>
    <mergeCell ref="AJ16:AM16"/>
    <mergeCell ref="AN16:AQ16"/>
    <mergeCell ref="E15:J15"/>
    <mergeCell ref="E16:J16"/>
    <mergeCell ref="AJ15:AM15"/>
    <mergeCell ref="K15:P15"/>
    <mergeCell ref="AN17:AQ17"/>
    <mergeCell ref="AJ18:AM18"/>
    <mergeCell ref="AN18:AQ18"/>
    <mergeCell ref="E17:J17"/>
    <mergeCell ref="E18:J18"/>
    <mergeCell ref="AJ17:AM17"/>
    <mergeCell ref="K18:P18"/>
    <mergeCell ref="AN19:AQ19"/>
    <mergeCell ref="AJ20:AM20"/>
    <mergeCell ref="AN20:AQ20"/>
    <mergeCell ref="E19:J19"/>
    <mergeCell ref="E20:J20"/>
    <mergeCell ref="AJ19:AM19"/>
    <mergeCell ref="K19:P19"/>
    <mergeCell ref="K20:P20"/>
    <mergeCell ref="AJ21:AM21"/>
    <mergeCell ref="AN21:AQ21"/>
    <mergeCell ref="F23:M23"/>
    <mergeCell ref="O23:U23"/>
    <mergeCell ref="V23:AA23"/>
    <mergeCell ref="C22:G22"/>
    <mergeCell ref="F41:M41"/>
    <mergeCell ref="J49:P49"/>
    <mergeCell ref="T49:W49"/>
    <mergeCell ref="X49:AE49"/>
    <mergeCell ref="D44:AI44"/>
    <mergeCell ref="C40:AI40"/>
    <mergeCell ref="G29:AI29"/>
    <mergeCell ref="G30:AI30"/>
    <mergeCell ref="G31:AI31"/>
    <mergeCell ref="G32:AI32"/>
    <mergeCell ref="G33:AI33"/>
    <mergeCell ref="G34:AI34"/>
    <mergeCell ref="G35:AI35"/>
    <mergeCell ref="G36:AI36"/>
    <mergeCell ref="G37:AI37"/>
    <mergeCell ref="G38:AI38"/>
    <mergeCell ref="B54:C54"/>
    <mergeCell ref="D54:AI56"/>
    <mergeCell ref="D45:K45"/>
    <mergeCell ref="L45:O45"/>
    <mergeCell ref="E46:J46"/>
    <mergeCell ref="F47:I47"/>
    <mergeCell ref="J47:P47"/>
    <mergeCell ref="T47:W47"/>
    <mergeCell ref="X47:AE47"/>
    <mergeCell ref="F49:I49"/>
    <mergeCell ref="C28:AI28"/>
    <mergeCell ref="C10:AI10"/>
    <mergeCell ref="E11:J11"/>
    <mergeCell ref="E12:J12"/>
    <mergeCell ref="E13:J13"/>
    <mergeCell ref="E14:J14"/>
    <mergeCell ref="K11:P11"/>
    <mergeCell ref="K12:P12"/>
    <mergeCell ref="K13:P13"/>
    <mergeCell ref="K14:P14"/>
    <mergeCell ref="V24:AA24"/>
    <mergeCell ref="F26:N26"/>
    <mergeCell ref="C25:H25"/>
    <mergeCell ref="AG21:AI21"/>
    <mergeCell ref="K16:P16"/>
    <mergeCell ref="K17:P17"/>
  </mergeCells>
  <phoneticPr fontId="6"/>
  <printOptions horizontalCentered="1"/>
  <pageMargins left="0.70866141732283472" right="0.70866141732283472" top="0.74803149606299213" bottom="0.74803149606299213" header="0.31496062992125984" footer="0.31496062992125984"/>
  <pageSetup paperSize="9" scale="80" orientation="portrait" blackAndWhite="1" r:id="rId1"/>
  <headerFooter>
    <oddFooter xml:space="preserve">&amp;C&amp;8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masahide.fukumoto</cp:lastModifiedBy>
  <cp:revision/>
  <dcterms:created xsi:type="dcterms:W3CDTF">2013-05-08T02:57:49Z</dcterms:created>
  <dcterms:modified xsi:type="dcterms:W3CDTF">2025-10-28T07:17:10Z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2021-10-27T08:19:09Z</vt:filetime>
  </property>
</Properties>
</file>